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ate1904="1" codeName="ThisWorkbook"/>
  <mc:AlternateContent xmlns:mc="http://schemas.openxmlformats.org/markup-compatibility/2006">
    <mc:Choice Requires="x15">
      <x15ac:absPath xmlns:x15ac="http://schemas.microsoft.com/office/spreadsheetml/2010/11/ac" url="C:\Users\jusui\Desktop\RSTC\請求backofice\共有\"/>
    </mc:Choice>
  </mc:AlternateContent>
  <xr:revisionPtr revIDLastSave="0" documentId="13_ncr:1_{FE0F481D-F241-4740-B53E-0BAA1DE2D682}" xr6:coauthVersionLast="47" xr6:coauthVersionMax="47" xr10:uidLastSave="{00000000-0000-0000-0000-000000000000}"/>
  <bookViews>
    <workbookView xWindow="-108" yWindow="-108" windowWidth="23256" windowHeight="12600" xr2:uid="{00000000-000D-0000-FFFF-FFFF00000000}"/>
  </bookViews>
  <sheets>
    <sheet name="入力用" sheetId="25" r:id="rId1"/>
    <sheet name="※変更禁止" sheetId="26" r:id="rId2"/>
  </sheets>
  <definedNames>
    <definedName name="_xlnm.Print_Area" localSheetId="0">入力用!$A$1:$AT$47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9" i="25" l="1"/>
  <c r="B30" i="25"/>
  <c r="B31" i="25"/>
  <c r="B32" i="25"/>
  <c r="B33" i="25"/>
  <c r="B34" i="25"/>
  <c r="B35" i="25"/>
  <c r="B36" i="25"/>
  <c r="B37" i="25"/>
  <c r="B38" i="25"/>
  <c r="B39" i="25"/>
  <c r="B40" i="25"/>
  <c r="B41" i="25"/>
  <c r="B42" i="25"/>
  <c r="B28" i="25"/>
  <c r="B27" i="25"/>
  <c r="M6" i="25"/>
  <c r="M7" i="25"/>
  <c r="AL10" i="26"/>
  <c r="AL11" i="26"/>
  <c r="AL17" i="26"/>
  <c r="AL18" i="26"/>
  <c r="AL24" i="26"/>
  <c r="AL25" i="26"/>
  <c r="AL31" i="26"/>
  <c r="AL32" i="26"/>
  <c r="AL37" i="26"/>
  <c r="AL38" i="26"/>
  <c r="AL39" i="26"/>
  <c r="S13" i="25"/>
  <c r="S14" i="25"/>
  <c r="S20" i="25"/>
  <c r="S21" i="25"/>
  <c r="S27" i="25"/>
  <c r="S28" i="25"/>
  <c r="S34" i="25"/>
  <c r="S35" i="25"/>
  <c r="S40" i="25"/>
  <c r="S41" i="25"/>
  <c r="S42" i="25"/>
  <c r="V19" i="25"/>
  <c r="AL16" i="26" s="1"/>
  <c r="M8" i="25"/>
  <c r="E9" i="25"/>
  <c r="E8" i="25"/>
  <c r="E7" i="25"/>
  <c r="G6" i="26" s="1"/>
  <c r="Y42" i="25"/>
  <c r="J43" i="25"/>
  <c r="AK42" i="25"/>
  <c r="V42" i="25"/>
  <c r="S19" i="25" l="1"/>
  <c r="U5" i="26"/>
  <c r="Y5" i="26" s="1"/>
  <c r="P42" i="25"/>
  <c r="M42" i="25"/>
  <c r="M1" i="25"/>
  <c r="J1" i="25"/>
  <c r="A27" i="25"/>
  <c r="A26" i="25"/>
  <c r="A25" i="25"/>
  <c r="E6" i="25" s="1"/>
  <c r="G15" i="26" s="1"/>
  <c r="AK18" i="25" l="1"/>
  <c r="AK19" i="25"/>
  <c r="AK20" i="25"/>
  <c r="AK21" i="25"/>
  <c r="AK22" i="25"/>
  <c r="AK23" i="25"/>
  <c r="AK24" i="25"/>
  <c r="AK25" i="25"/>
  <c r="AK26" i="25"/>
  <c r="AK27" i="25"/>
  <c r="AK28" i="25"/>
  <c r="AK29" i="25"/>
  <c r="AK30" i="25"/>
  <c r="AK31" i="25"/>
  <c r="AK32" i="25"/>
  <c r="AK33" i="25"/>
  <c r="AK34" i="25"/>
  <c r="AK35" i="25"/>
  <c r="AK36" i="25"/>
  <c r="AK37" i="25"/>
  <c r="AK38" i="25"/>
  <c r="AK39" i="25"/>
  <c r="AK40" i="25"/>
  <c r="AK41" i="25"/>
  <c r="AK12" i="25"/>
  <c r="AK13" i="25"/>
  <c r="AK14" i="25"/>
  <c r="AK15" i="25"/>
  <c r="AK16" i="25"/>
  <c r="Y17" i="25"/>
  <c r="Y18" i="25"/>
  <c r="Y19" i="25"/>
  <c r="Y20" i="25"/>
  <c r="Y21" i="25"/>
  <c r="Y22" i="25"/>
  <c r="Y23" i="25"/>
  <c r="Y24" i="25"/>
  <c r="Y25" i="25"/>
  <c r="Y26" i="25"/>
  <c r="Y27" i="25"/>
  <c r="Y28" i="25"/>
  <c r="Y29" i="25"/>
  <c r="Y30" i="25"/>
  <c r="Y31" i="25"/>
  <c r="Y32" i="25"/>
  <c r="Y33" i="25"/>
  <c r="Y34" i="25"/>
  <c r="Y35" i="25"/>
  <c r="Y36" i="25"/>
  <c r="Y37" i="25"/>
  <c r="Y38" i="25"/>
  <c r="Y39" i="25"/>
  <c r="Y40" i="25"/>
  <c r="Y41" i="25"/>
  <c r="Y12" i="25"/>
  <c r="Y13" i="25"/>
  <c r="Y14" i="25"/>
  <c r="Y15" i="25"/>
  <c r="AK17" i="25"/>
  <c r="Y16" i="25"/>
  <c r="M21" i="25"/>
  <c r="M27" i="25"/>
  <c r="M28" i="25"/>
  <c r="M34" i="25"/>
  <c r="M35" i="25"/>
  <c r="M14" i="25"/>
  <c r="Y43" i="25" l="1"/>
  <c r="AK43" i="25"/>
  <c r="V12" i="25"/>
  <c r="M12" i="25" l="1"/>
  <c r="AL9" i="26"/>
  <c r="S12" i="25"/>
  <c r="P12" i="25" s="1"/>
  <c r="V16" i="25"/>
  <c r="V17" i="25"/>
  <c r="V18" i="25"/>
  <c r="M19" i="25"/>
  <c r="V20" i="25"/>
  <c r="M20" i="25" s="1"/>
  <c r="V21" i="25"/>
  <c r="V22" i="25"/>
  <c r="V23" i="25"/>
  <c r="V24" i="25"/>
  <c r="V25" i="25"/>
  <c r="V26" i="25"/>
  <c r="V27" i="25"/>
  <c r="V28" i="25"/>
  <c r="V29" i="25"/>
  <c r="V30" i="25"/>
  <c r="V31" i="25"/>
  <c r="V32" i="25"/>
  <c r="V33" i="25"/>
  <c r="V34" i="25"/>
  <c r="V35" i="25"/>
  <c r="V36" i="25"/>
  <c r="V37" i="25"/>
  <c r="V38" i="25"/>
  <c r="V39" i="25"/>
  <c r="V40" i="25"/>
  <c r="M40" i="25" s="1"/>
  <c r="V41" i="25"/>
  <c r="M41" i="25" s="1"/>
  <c r="B15" i="25"/>
  <c r="V15" i="25"/>
  <c r="AL28" i="26" l="1"/>
  <c r="S31" i="25"/>
  <c r="M31" i="25" s="1"/>
  <c r="AL26" i="26"/>
  <c r="S29" i="25"/>
  <c r="M29" i="25" s="1"/>
  <c r="S26" i="25"/>
  <c r="P26" i="25" s="1"/>
  <c r="AL23" i="26"/>
  <c r="M18" i="25"/>
  <c r="S18" i="25"/>
  <c r="AL15" i="26"/>
  <c r="AL20" i="26"/>
  <c r="S23" i="25"/>
  <c r="M23" i="25" s="1"/>
  <c r="AL12" i="26"/>
  <c r="S15" i="25"/>
  <c r="M15" i="25" s="1"/>
  <c r="AL30" i="26"/>
  <c r="S33" i="25"/>
  <c r="M33" i="25" s="1"/>
  <c r="S25" i="25"/>
  <c r="M25" i="25" s="1"/>
  <c r="AL22" i="26"/>
  <c r="S17" i="25"/>
  <c r="AL14" i="26"/>
  <c r="S32" i="25"/>
  <c r="P32" i="25" s="1"/>
  <c r="AL29" i="26"/>
  <c r="S24" i="25"/>
  <c r="P24" i="25" s="1"/>
  <c r="AL21" i="26"/>
  <c r="S16" i="25"/>
  <c r="M16" i="25" s="1"/>
  <c r="AL13" i="26"/>
  <c r="AL27" i="26"/>
  <c r="S30" i="25"/>
  <c r="M30" i="25" s="1"/>
  <c r="S22" i="25"/>
  <c r="P22" i="25" s="1"/>
  <c r="AL19" i="26"/>
  <c r="AL35" i="26"/>
  <c r="S38" i="25"/>
  <c r="M38" i="25" s="1"/>
  <c r="S37" i="25"/>
  <c r="P37" i="25" s="1"/>
  <c r="AL34" i="26"/>
  <c r="AL36" i="26"/>
  <c r="S39" i="25"/>
  <c r="M39" i="25" s="1"/>
  <c r="S36" i="25"/>
  <c r="M36" i="25" s="1"/>
  <c r="AL33" i="26"/>
  <c r="P40" i="25"/>
  <c r="M17" i="25"/>
  <c r="P29" i="25"/>
  <c r="P41" i="25"/>
  <c r="P35" i="25"/>
  <c r="P34" i="25"/>
  <c r="P31" i="25"/>
  <c r="P28" i="25"/>
  <c r="P27" i="25"/>
  <c r="P25" i="25"/>
  <c r="P21" i="25"/>
  <c r="P20" i="25"/>
  <c r="P19" i="25"/>
  <c r="P16" i="25"/>
  <c r="M22" i="25" l="1"/>
  <c r="P30" i="25"/>
  <c r="M32" i="25"/>
  <c r="P33" i="25"/>
  <c r="P23" i="25"/>
  <c r="M26" i="25"/>
  <c r="P39" i="25"/>
  <c r="P38" i="25"/>
  <c r="M37" i="25"/>
  <c r="AL40" i="26"/>
  <c r="G8" i="26" s="1"/>
  <c r="G17" i="26" s="1"/>
  <c r="G19" i="26" s="1"/>
  <c r="P36" i="25"/>
  <c r="M24" i="25"/>
  <c r="S43" i="25"/>
  <c r="P17" i="25"/>
  <c r="B22" i="25"/>
  <c r="B23" i="25"/>
  <c r="B24" i="25"/>
  <c r="B25" i="25"/>
  <c r="B26" i="25"/>
  <c r="G10" i="26" l="1"/>
  <c r="V13" i="25"/>
  <c r="M13" i="25" s="1"/>
  <c r="M43" i="25" s="1"/>
  <c r="V14" i="25"/>
  <c r="V43" i="25" l="1"/>
  <c r="G7" i="26" s="1"/>
  <c r="P18" i="25"/>
  <c r="P15" i="25"/>
  <c r="M10" i="26" l="1"/>
  <c r="G16" i="26"/>
  <c r="G24" i="26"/>
  <c r="M27" i="26" s="1"/>
  <c r="Y9" i="25"/>
  <c r="AH43" i="25"/>
  <c r="AE43" i="25"/>
  <c r="AB43" i="25"/>
  <c r="B21" i="25"/>
  <c r="B20" i="25"/>
  <c r="B19" i="25"/>
  <c r="B18" i="25"/>
  <c r="B17" i="25"/>
  <c r="B16" i="25"/>
  <c r="B14" i="25"/>
  <c r="B13" i="25"/>
  <c r="B12" i="25"/>
  <c r="G25" i="26" l="1"/>
  <c r="G27" i="26" s="1"/>
  <c r="M19" i="26"/>
  <c r="P13" i="25"/>
  <c r="P14" i="25"/>
  <c r="P43" i="25" l="1"/>
</calcChain>
</file>

<file path=xl/sharedStrings.xml><?xml version="1.0" encoding="utf-8"?>
<sst xmlns="http://schemas.openxmlformats.org/spreadsheetml/2006/main" count="270" uniqueCount="166">
  <si>
    <t>開始時刻</t>
    <rPh sb="0" eb="2">
      <t>カイシ</t>
    </rPh>
    <rPh sb="2" eb="4">
      <t>ジコク</t>
    </rPh>
    <phoneticPr fontId="4"/>
  </si>
  <si>
    <t>終了時刻</t>
    <rPh sb="0" eb="2">
      <t>シュウリョウ</t>
    </rPh>
    <rPh sb="2" eb="4">
      <t>ジコク</t>
    </rPh>
    <phoneticPr fontId="4"/>
  </si>
  <si>
    <t>年　</t>
    <rPh sb="0" eb="1">
      <t>ネン</t>
    </rPh>
    <phoneticPr fontId="4"/>
  </si>
  <si>
    <t>基本時間</t>
    <rPh sb="0" eb="2">
      <t>キホン</t>
    </rPh>
    <rPh sb="2" eb="4">
      <t>ジカン</t>
    </rPh>
    <phoneticPr fontId="4"/>
  </si>
  <si>
    <t>就業場所</t>
    <rPh sb="0" eb="2">
      <t>シュウギョウ</t>
    </rPh>
    <rPh sb="2" eb="4">
      <t>バショ</t>
    </rPh>
    <phoneticPr fontId="4"/>
  </si>
  <si>
    <t>派遣会社</t>
    <rPh sb="0" eb="2">
      <t>ハケン</t>
    </rPh>
    <rPh sb="2" eb="4">
      <t>カイシャ</t>
    </rPh>
    <phoneticPr fontId="4"/>
  </si>
  <si>
    <t>スタッフ名</t>
    <rPh sb="4" eb="5">
      <t>メイ</t>
    </rPh>
    <phoneticPr fontId="4"/>
  </si>
  <si>
    <t>部署名</t>
    <rPh sb="0" eb="2">
      <t>ブショ</t>
    </rPh>
    <rPh sb="2" eb="3">
      <t>メイ</t>
    </rPh>
    <phoneticPr fontId="4"/>
  </si>
  <si>
    <t>出勤日数</t>
    <rPh sb="0" eb="2">
      <t>シュッキン</t>
    </rPh>
    <rPh sb="2" eb="4">
      <t>ニッスウ</t>
    </rPh>
    <phoneticPr fontId="4"/>
  </si>
  <si>
    <t>法外休出</t>
    <rPh sb="0" eb="2">
      <t>ホウガイ</t>
    </rPh>
    <rPh sb="2" eb="4">
      <t>キュウシュツ</t>
    </rPh>
    <phoneticPr fontId="4"/>
  </si>
  <si>
    <t>休憩時間</t>
    <rPh sb="0" eb="2">
      <t>キュウケイ</t>
    </rPh>
    <rPh sb="2" eb="4">
      <t>ジカン</t>
    </rPh>
    <phoneticPr fontId="4"/>
  </si>
  <si>
    <t>日</t>
    <rPh sb="0" eb="1">
      <t>ヒ</t>
    </rPh>
    <phoneticPr fontId="4"/>
  </si>
  <si>
    <t>記号</t>
    <rPh sb="0" eb="2">
      <t>キゴウ</t>
    </rPh>
    <phoneticPr fontId="4"/>
  </si>
  <si>
    <t>名称</t>
    <rPh sb="0" eb="2">
      <t>メイショウ</t>
    </rPh>
    <phoneticPr fontId="4"/>
  </si>
  <si>
    <t>所在地</t>
    <rPh sb="0" eb="3">
      <t>ショザイチ</t>
    </rPh>
    <phoneticPr fontId="4"/>
  </si>
  <si>
    <t>遅刻　▲</t>
    <rPh sb="0" eb="2">
      <t>チコク</t>
    </rPh>
    <phoneticPr fontId="4"/>
  </si>
  <si>
    <t>早退　▼</t>
    <rPh sb="0" eb="2">
      <t>ソウタイ</t>
    </rPh>
    <phoneticPr fontId="4"/>
  </si>
  <si>
    <t>特別休暇　☆</t>
    <rPh sb="0" eb="2">
      <t>トクベツ</t>
    </rPh>
    <rPh sb="2" eb="4">
      <t>キュウカ</t>
    </rPh>
    <phoneticPr fontId="4"/>
  </si>
  <si>
    <t>総労働時間</t>
    <rPh sb="0" eb="1">
      <t>ソウ</t>
    </rPh>
    <rPh sb="1" eb="3">
      <t>ロウドウ</t>
    </rPh>
    <rPh sb="3" eb="5">
      <t>ジカン</t>
    </rPh>
    <phoneticPr fontId="4"/>
  </si>
  <si>
    <t>合計</t>
    <rPh sb="0" eb="2">
      <t>ゴウケイ</t>
    </rPh>
    <phoneticPr fontId="4"/>
  </si>
  <si>
    <t>理由（　　　　　　　　　　）　</t>
    <rPh sb="0" eb="2">
      <t>リユウ</t>
    </rPh>
    <phoneticPr fontId="4"/>
  </si>
  <si>
    <t>法内休出</t>
    <rPh sb="0" eb="1">
      <t>ホウ</t>
    </rPh>
    <rPh sb="1" eb="2">
      <t>ナイ</t>
    </rPh>
    <rPh sb="2" eb="4">
      <t>キュウシュツ</t>
    </rPh>
    <phoneticPr fontId="24"/>
  </si>
  <si>
    <t>必ず集計⇒</t>
    <rPh sb="0" eb="1">
      <t>カナラ</t>
    </rPh>
    <rPh sb="2" eb="4">
      <t>シュウケイ</t>
    </rPh>
    <phoneticPr fontId="24"/>
  </si>
  <si>
    <t>基本時間</t>
    <rPh sb="0" eb="2">
      <t>キホン</t>
    </rPh>
    <rPh sb="2" eb="4">
      <t>ジカン</t>
    </rPh>
    <phoneticPr fontId="22"/>
  </si>
  <si>
    <t>備考</t>
    <rPh sb="0" eb="2">
      <t>ビコウ</t>
    </rPh>
    <phoneticPr fontId="24"/>
  </si>
  <si>
    <t>承認印</t>
    <rPh sb="0" eb="3">
      <t>ショウニンイン</t>
    </rPh>
    <phoneticPr fontId="24"/>
  </si>
  <si>
    <t>本人印</t>
    <rPh sb="0" eb="2">
      <t>ホンニン</t>
    </rPh>
    <rPh sb="2" eb="3">
      <t>イン</t>
    </rPh>
    <phoneticPr fontId="24"/>
  </si>
  <si>
    <t>必要な場合
本人印</t>
    <rPh sb="0" eb="2">
      <t>ヒツヨウ</t>
    </rPh>
    <rPh sb="3" eb="5">
      <t>バアイ</t>
    </rPh>
    <rPh sb="6" eb="8">
      <t>ホンニン</t>
    </rPh>
    <rPh sb="8" eb="9">
      <t>イン</t>
    </rPh>
    <phoneticPr fontId="24"/>
  </si>
  <si>
    <t>上長の方の
承認</t>
    <rPh sb="0" eb="2">
      <t>ジョウチョウ</t>
    </rPh>
    <rPh sb="3" eb="4">
      <t>カタ</t>
    </rPh>
    <rPh sb="6" eb="8">
      <t>ショウニン</t>
    </rPh>
    <phoneticPr fontId="24"/>
  </si>
  <si>
    <t>残業</t>
    <rPh sb="0" eb="2">
      <t>ザンギョウ</t>
    </rPh>
    <phoneticPr fontId="4"/>
  </si>
  <si>
    <t>(内)深夜</t>
    <rPh sb="1" eb="2">
      <t>ウチ</t>
    </rPh>
    <rPh sb="3" eb="5">
      <t>シンヤ</t>
    </rPh>
    <phoneticPr fontId="4"/>
  </si>
  <si>
    <t>稼働日数</t>
    <rPh sb="0" eb="2">
      <t>カドウ</t>
    </rPh>
    <rPh sb="2" eb="4">
      <t>ニッスウ</t>
    </rPh>
    <phoneticPr fontId="4"/>
  </si>
  <si>
    <t>株式会社リツアンＳＴＣ</t>
    <rPh sb="0" eb="11">
      <t>リツアン</t>
    </rPh>
    <phoneticPr fontId="4"/>
  </si>
  <si>
    <t>)</t>
    <phoneticPr fontId="24"/>
  </si>
  <si>
    <t>連絡事項：</t>
    <rPh sb="0" eb="2">
      <t>レンラク</t>
    </rPh>
    <rPh sb="2" eb="4">
      <t>ジコウ</t>
    </rPh>
    <phoneticPr fontId="4"/>
  </si>
  <si>
    <t>月</t>
    <rPh sb="0" eb="1">
      <t>ガツ</t>
    </rPh>
    <phoneticPr fontId="4"/>
  </si>
  <si>
    <t>～</t>
    <phoneticPr fontId="4"/>
  </si>
  <si>
    <t>　勤怠分タイムカード</t>
    <rPh sb="1" eb="3">
      <t>キンタイ</t>
    </rPh>
    <rPh sb="3" eb="4">
      <t>ブン</t>
    </rPh>
    <phoneticPr fontId="4"/>
  </si>
  <si>
    <t>月給</t>
    <rPh sb="0" eb="2">
      <t>ゲッキュウ</t>
    </rPh>
    <phoneticPr fontId="24"/>
  </si>
  <si>
    <t>精算幅</t>
    <rPh sb="0" eb="2">
      <t>セイサン</t>
    </rPh>
    <rPh sb="2" eb="3">
      <t>ハバ</t>
    </rPh>
    <phoneticPr fontId="24"/>
  </si>
  <si>
    <t>上限</t>
    <rPh sb="0" eb="2">
      <t>ジョウゲン</t>
    </rPh>
    <phoneticPr fontId="24"/>
  </si>
  <si>
    <t>下限</t>
    <rPh sb="0" eb="2">
      <t>カゲン</t>
    </rPh>
    <phoneticPr fontId="24"/>
  </si>
  <si>
    <t>時間</t>
    <rPh sb="0" eb="2">
      <t>ジカン</t>
    </rPh>
    <phoneticPr fontId="24"/>
  </si>
  <si>
    <r>
      <t>※ 締め日の翌日までに必ずメールにてご提出ください。　</t>
    </r>
    <r>
      <rPr>
        <b/>
        <sz val="9"/>
        <color indexed="8"/>
        <rFont val="HGSｺﾞｼｯｸM"/>
        <family val="3"/>
        <charset val="128"/>
      </rPr>
      <t>勤務表送付先MAIL　tc@ritsuan.com</t>
    </r>
    <rPh sb="19" eb="21">
      <t>テイシュツ</t>
    </rPh>
    <rPh sb="27" eb="29">
      <t>キンム</t>
    </rPh>
    <rPh sb="29" eb="30">
      <t>ヒョウ</t>
    </rPh>
    <rPh sb="30" eb="33">
      <t>ソウフサキ</t>
    </rPh>
    <phoneticPr fontId="4"/>
  </si>
  <si>
    <t>残業</t>
    <rPh sb="0" eb="2">
      <t>ザンギョウ</t>
    </rPh>
    <phoneticPr fontId="24"/>
  </si>
  <si>
    <t>休</t>
  </si>
  <si>
    <t>出</t>
  </si>
  <si>
    <t>①</t>
    <phoneticPr fontId="24"/>
  </si>
  <si>
    <t>出勤日数×8H（FT月給、非FT8H月給）</t>
  </si>
  <si>
    <t>出勤日数-□■</t>
    <rPh sb="0" eb="2">
      <t>シュッキン</t>
    </rPh>
    <rPh sb="2" eb="4">
      <t>ニッスウ</t>
    </rPh>
    <phoneticPr fontId="24"/>
  </si>
  <si>
    <t>法定内</t>
  </si>
  <si>
    <t>常に８時間</t>
    <phoneticPr fontId="24"/>
  </si>
  <si>
    <t>出勤日数</t>
  </si>
  <si>
    <t>日</t>
  </si>
  <si>
    <t>総労働時間</t>
  </si>
  <si>
    <t>時間</t>
  </si>
  <si>
    <t>休出と法定外は含まないで計算する</t>
  </si>
  <si>
    <t>控除時間</t>
    <phoneticPr fontId="24"/>
  </si>
  <si>
    <t>8時間より足りない日の、足りない時間を足し合わせる</t>
  </si>
  <si>
    <t>36残業計算</t>
  </si>
  <si>
    <t>／</t>
  </si>
  <si>
    <t>↑残業管理の普通残</t>
  </si>
  <si>
    <t>②</t>
    <phoneticPr fontId="24"/>
  </si>
  <si>
    <t>所定労働日数×8H（FT非8H時給）</t>
    <phoneticPr fontId="24"/>
  </si>
  <si>
    <t>所定労働日数</t>
    <phoneticPr fontId="24"/>
  </si>
  <si>
    <t>控除時間</t>
  </si>
  <si>
    <t>③</t>
    <phoneticPr fontId="24"/>
  </si>
  <si>
    <t>1日8H超過分(非8H/非FT)</t>
    <phoneticPr fontId="24"/>
  </si>
  <si>
    <t>常に8時間</t>
  </si>
  <si>
    <t>8H超過時間</t>
    <phoneticPr fontId="24"/>
  </si>
  <si>
    <t>勤務時間が8時間を超えた日の、超えた時間を足し合わせる</t>
  </si>
  <si>
    <t>総労働時間</t>
    <phoneticPr fontId="24"/>
  </si>
  <si>
    <t>例）</t>
    <rPh sb="0" eb="1">
      <t>レイ</t>
    </rPh>
    <phoneticPr fontId="44"/>
  </si>
  <si>
    <t>12-13：休憩</t>
    <rPh sb="6" eb="8">
      <t>キュウケイ</t>
    </rPh>
    <phoneticPr fontId="44"/>
  </si>
  <si>
    <t>半</t>
    <rPh sb="0" eb="1">
      <t>ハン</t>
    </rPh>
    <phoneticPr fontId="44"/>
  </si>
  <si>
    <t>出</t>
    <rPh sb="0" eb="1">
      <t>デ</t>
    </rPh>
    <phoneticPr fontId="44"/>
  </si>
  <si>
    <t>退</t>
    <rPh sb="0" eb="1">
      <t>タイ</t>
    </rPh>
    <phoneticPr fontId="44"/>
  </si>
  <si>
    <t>▲</t>
    <phoneticPr fontId="44"/>
  </si>
  <si>
    <t>遅刻</t>
    <rPh sb="0" eb="2">
      <t>チコク</t>
    </rPh>
    <phoneticPr fontId="44"/>
  </si>
  <si>
    <t>▼</t>
    <phoneticPr fontId="44"/>
  </si>
  <si>
    <t>早退</t>
    <rPh sb="0" eb="2">
      <t>ソウタイ</t>
    </rPh>
    <phoneticPr fontId="44"/>
  </si>
  <si>
    <t>FT</t>
    <phoneticPr fontId="44"/>
  </si>
  <si>
    <t>フレックス</t>
    <phoneticPr fontId="44"/>
  </si>
  <si>
    <t>　コアタイム</t>
    <phoneticPr fontId="44"/>
  </si>
  <si>
    <t>◎</t>
    <phoneticPr fontId="44"/>
  </si>
  <si>
    <t>有給休暇</t>
  </si>
  <si>
    <t>欠勤</t>
  </si>
  <si>
    <t>☆</t>
    <phoneticPr fontId="44"/>
  </si>
  <si>
    <t>特別休暇</t>
    <phoneticPr fontId="44"/>
  </si>
  <si>
    <t>代</t>
    <rPh sb="0" eb="1">
      <t>シロ</t>
    </rPh>
    <phoneticPr fontId="44"/>
  </si>
  <si>
    <t>代休振休　</t>
    <rPh sb="0" eb="2">
      <t>ダイキュウ</t>
    </rPh>
    <rPh sb="2" eb="4">
      <t>フリキュウ</t>
    </rPh>
    <phoneticPr fontId="44"/>
  </si>
  <si>
    <t>□</t>
    <phoneticPr fontId="44"/>
  </si>
  <si>
    <t>法定外出勤</t>
    <phoneticPr fontId="44"/>
  </si>
  <si>
    <t>土曜日または就業先休日の祝日に出勤した日</t>
    <rPh sb="15" eb="17">
      <t>シュッキン</t>
    </rPh>
    <rPh sb="19" eb="20">
      <t>ヒ</t>
    </rPh>
    <phoneticPr fontId="44"/>
  </si>
  <si>
    <t>■</t>
    <phoneticPr fontId="44"/>
  </si>
  <si>
    <t>法内休出</t>
    <phoneticPr fontId="44"/>
  </si>
  <si>
    <t>日曜日に出社した日</t>
    <rPh sb="0" eb="3">
      <t>ニチヨウビ</t>
    </rPh>
    <rPh sb="4" eb="6">
      <t>シュッシャ</t>
    </rPh>
    <rPh sb="8" eb="9">
      <t>ヒ</t>
    </rPh>
    <phoneticPr fontId="44"/>
  </si>
  <si>
    <t>出</t>
    <phoneticPr fontId="44"/>
  </si>
  <si>
    <t>出勤</t>
  </si>
  <si>
    <t>契約労働時間を就業した日</t>
    <rPh sb="0" eb="2">
      <t>ケイヤク</t>
    </rPh>
    <rPh sb="2" eb="6">
      <t>ロウドウジカン</t>
    </rPh>
    <rPh sb="7" eb="9">
      <t>シュウギョウ</t>
    </rPh>
    <rPh sb="11" eb="12">
      <t>ヒ</t>
    </rPh>
    <phoneticPr fontId="44"/>
  </si>
  <si>
    <t>休</t>
    <phoneticPr fontId="44"/>
  </si>
  <si>
    <t>就業先休日</t>
  </si>
  <si>
    <t>就業先が指定している休日</t>
    <rPh sb="0" eb="3">
      <t>シュウギョウサキ</t>
    </rPh>
    <rPh sb="4" eb="6">
      <t>シテイ</t>
    </rPh>
    <rPh sb="10" eb="12">
      <t>キュウジツ</t>
    </rPh>
    <phoneticPr fontId="44"/>
  </si>
  <si>
    <t>記載の仕方</t>
  </si>
  <si>
    <t>内および記号のみ、半角英数で記載願います</t>
    <phoneticPr fontId="44"/>
  </si>
  <si>
    <t>ファイル名称の付け方</t>
  </si>
  <si>
    <t>例)</t>
  </si>
  <si>
    <t>○○部分のみ変更してEXCELファイルのまま送付願います</t>
    <phoneticPr fontId="44"/>
  </si>
  <si>
    <t>○○月分＿○○さんタイムカード【月給制】末日締</t>
    <phoneticPr fontId="44"/>
  </si>
  <si>
    <t>⇒</t>
  </si>
  <si>
    <t>12月分＿野中 久彰さんタイムカード【月給制】末日締</t>
    <phoneticPr fontId="44"/>
  </si>
  <si>
    <t>時刻の記載の仕方</t>
  </si>
  <si>
    <t>契約基本時間単位で記載する</t>
    <phoneticPr fontId="44"/>
  </si>
  <si>
    <t>15分単位で切り捨て契約の場合</t>
    <phoneticPr fontId="44"/>
  </si>
  <si>
    <t>開始時間</t>
    <phoneticPr fontId="44"/>
  </si>
  <si>
    <t>終了時間</t>
    <phoneticPr fontId="44"/>
  </si>
  <si>
    <t>休憩時間</t>
  </si>
  <si>
    <t>15分単位で月額累積契約の場合</t>
    <phoneticPr fontId="44"/>
  </si>
  <si>
    <t>基本時間と休憩時間の記入の仕方</t>
  </si>
  <si>
    <t>契約の基本時間と休憩時間記載する。</t>
    <phoneticPr fontId="44"/>
  </si>
  <si>
    <t>不明の場合は基本時間『8：00』休憩『1：00』で記載する</t>
    <phoneticPr fontId="44"/>
  </si>
  <si>
    <t>※残業時間を算出するために基本時間と休憩時間で調整します</t>
    <phoneticPr fontId="44"/>
  </si>
  <si>
    <t>注意　　</t>
    <phoneticPr fontId="44"/>
  </si>
  <si>
    <t>基本時間が8時間未満で８時間以上勤務した場合残業代が発生する</t>
    <phoneticPr fontId="44"/>
  </si>
  <si>
    <t>⇒</t>
    <phoneticPr fontId="44"/>
  </si>
  <si>
    <t>法定時間内残業（手当なし）</t>
    <phoneticPr fontId="44"/>
  </si>
  <si>
    <t>基本契約</t>
    <phoneticPr fontId="44"/>
  </si>
  <si>
    <t>(7:45勤務)</t>
    <phoneticPr fontId="44"/>
  </si>
  <si>
    <t>残業は18:00以降</t>
    <phoneticPr fontId="44"/>
  </si>
  <si>
    <t>基本時間には『7:75』と記載し、１８：00以降は休憩『1：３０』と記載する</t>
    <phoneticPr fontId="44"/>
  </si>
  <si>
    <t>８時間以下勤務でも残業代が発生する</t>
    <phoneticPr fontId="44"/>
  </si>
  <si>
    <t>クライアントの独自ルール</t>
    <phoneticPr fontId="44"/>
  </si>
  <si>
    <t>残業は17:45以降</t>
    <phoneticPr fontId="44"/>
  </si>
  <si>
    <t>基本時間には『7:75』と記載する</t>
    <phoneticPr fontId="44"/>
  </si>
  <si>
    <t>残業時間内に休憩時間が発生する場合</t>
    <phoneticPr fontId="44"/>
  </si>
  <si>
    <t>12:00～13：00と19：00～19：30休憩時間が存在する</t>
    <phoneticPr fontId="44"/>
  </si>
  <si>
    <t>19：00以降に残業した日は休憩時間『1：30』と記載する</t>
    <phoneticPr fontId="44"/>
  </si>
  <si>
    <t>在宅勤務などで通勤手当が変動するまたは出張旅費精算がある場合</t>
  </si>
  <si>
    <t>※クライアントに請求できるかで分類する</t>
    <phoneticPr fontId="44"/>
  </si>
  <si>
    <t>『通勤手当』はクライアントに請求できないので『在宅』と備考欄に記載する　　</t>
    <rPh sb="27" eb="30">
      <t>ビコウラン</t>
    </rPh>
    <phoneticPr fontId="44"/>
  </si>
  <si>
    <t>『出張旅費』はクライアントに請求できるので『出張』と備考欄に記載する</t>
    <rPh sb="26" eb="29">
      <t>ビコウラン</t>
    </rPh>
    <phoneticPr fontId="44"/>
  </si>
  <si>
    <t>出勤日数（=E7）</t>
    <rPh sb="0" eb="2">
      <t>シュッキン</t>
    </rPh>
    <rPh sb="2" eb="4">
      <t>ニッスウ</t>
    </rPh>
    <phoneticPr fontId="24"/>
  </si>
  <si>
    <t>8時間より足りない日の、足りない時間を足し合わせる</t>
    <phoneticPr fontId="24"/>
  </si>
  <si>
    <t>(総労働時間-法外休出-法内休出)</t>
    <phoneticPr fontId="24"/>
  </si>
  <si>
    <t>（出勤日数-■-□）×8：00）ー基本時間の合計（=S43）</t>
    <rPh sb="1" eb="3">
      <t>シュッキン</t>
    </rPh>
    <rPh sb="3" eb="5">
      <t>ニッスウ</t>
    </rPh>
    <rPh sb="17" eb="19">
      <t>キホン</t>
    </rPh>
    <rPh sb="19" eb="21">
      <t>ジカン</t>
    </rPh>
    <rPh sb="22" eb="24">
      <t>ゴウケイ</t>
    </rPh>
    <phoneticPr fontId="24"/>
  </si>
  <si>
    <t>稼働日数（E6）</t>
    <rPh sb="0" eb="2">
      <t>カドウ</t>
    </rPh>
    <rPh sb="2" eb="4">
      <t>ニッスウ</t>
    </rPh>
    <phoneticPr fontId="24"/>
  </si>
  <si>
    <t>（出勤日数-■-□）</t>
    <rPh sb="1" eb="3">
      <t>シュッキン</t>
    </rPh>
    <rPh sb="3" eb="5">
      <t>ニッスウ</t>
    </rPh>
    <phoneticPr fontId="24"/>
  </si>
  <si>
    <t>※クライアント都合により切り捨て記載不可の場合</t>
    <rPh sb="7" eb="9">
      <t>ツゴウ</t>
    </rPh>
    <rPh sb="12" eb="13">
      <t>キ</t>
    </rPh>
    <rPh sb="14" eb="15">
      <t>ス</t>
    </rPh>
    <rPh sb="16" eb="18">
      <t>キサイ</t>
    </rPh>
    <rPh sb="18" eb="20">
      <t>フカ</t>
    </rPh>
    <rPh sb="21" eb="23">
      <t>バアイ</t>
    </rPh>
    <phoneticPr fontId="24"/>
  </si>
  <si>
    <t>別途に計算用として記載し原本と一緒に提出をお願い致します</t>
    <rPh sb="0" eb="2">
      <t>ベット</t>
    </rPh>
    <rPh sb="3" eb="5">
      <t>ケイサン</t>
    </rPh>
    <rPh sb="5" eb="6">
      <t>ヨウ</t>
    </rPh>
    <rPh sb="9" eb="11">
      <t>キサイ</t>
    </rPh>
    <rPh sb="12" eb="14">
      <t>ゲンポン</t>
    </rPh>
    <rPh sb="15" eb="17">
      <t>イッショ</t>
    </rPh>
    <rPh sb="18" eb="20">
      <t>テイシュツ</t>
    </rPh>
    <rPh sb="22" eb="23">
      <t>ネガ</t>
    </rPh>
    <rPh sb="24" eb="25">
      <t>イタ</t>
    </rPh>
    <phoneticPr fontId="24"/>
  </si>
  <si>
    <t>ジョブカン申請なし：フレックスなし</t>
    <phoneticPr fontId="44"/>
  </si>
  <si>
    <t>ジョブカン申請なし：フレックスあり</t>
    <phoneticPr fontId="44"/>
  </si>
  <si>
    <t>※変更禁止</t>
    <rPh sb="1" eb="5">
      <t>ヘンコウキンシ</t>
    </rPh>
    <phoneticPr fontId="24"/>
  </si>
  <si>
    <t>×　8：00</t>
    <phoneticPr fontId="24"/>
  </si>
  <si>
    <t>入力用!</t>
    <rPh sb="0" eb="2">
      <t>ニュウリョク</t>
    </rPh>
    <rPh sb="2" eb="3">
      <t>ヨウ</t>
    </rPh>
    <phoneticPr fontId="24"/>
  </si>
  <si>
    <t>○</t>
    <phoneticPr fontId="44"/>
  </si>
  <si>
    <t>AM/PM半日有給</t>
    <rPh sb="5" eb="7">
      <t>ハンニチ</t>
    </rPh>
    <rPh sb="7" eb="9">
      <t>ユウキュウ</t>
    </rPh>
    <phoneticPr fontId="44"/>
  </si>
  <si>
    <t>ジョブカン申請あり：午前または午後全休</t>
    <rPh sb="10" eb="12">
      <t>ゴゼン</t>
    </rPh>
    <rPh sb="15" eb="17">
      <t>ゴゴ</t>
    </rPh>
    <rPh sb="17" eb="19">
      <t>ゼンキュウ</t>
    </rPh>
    <phoneticPr fontId="44"/>
  </si>
  <si>
    <t>AM/PM半日欠勤</t>
    <rPh sb="5" eb="7">
      <t>ハンニチ</t>
    </rPh>
    <rPh sb="7" eb="9">
      <t>ケッキン</t>
    </rPh>
    <phoneticPr fontId="44"/>
  </si>
  <si>
    <t>ジョブカン申請あり：基本は事前申請</t>
    <rPh sb="5" eb="7">
      <t>シンセイ</t>
    </rPh>
    <rPh sb="10" eb="12">
      <t>キホン</t>
    </rPh>
    <rPh sb="13" eb="17">
      <t>ジゼンシンセイ</t>
    </rPh>
    <phoneticPr fontId="44"/>
  </si>
  <si>
    <t>欠</t>
    <rPh sb="0" eb="1">
      <t>ケツ</t>
    </rPh>
    <phoneticPr fontId="44"/>
  </si>
  <si>
    <t>ジョブカン申請あり：締め日までに申請願います</t>
    <rPh sb="5" eb="7">
      <t>シンセイ</t>
    </rPh>
    <rPh sb="10" eb="11">
      <t>シ</t>
    </rPh>
    <rPh sb="12" eb="13">
      <t>ヒ</t>
    </rPh>
    <rPh sb="16" eb="18">
      <t>シンセイ</t>
    </rPh>
    <rPh sb="18" eb="19">
      <t>ネガ</t>
    </rPh>
    <phoneticPr fontId="44"/>
  </si>
  <si>
    <t>ジョブカン申請あり：忌引き結婚休暇などの慶弔休暇。規定確認願います</t>
    <rPh sb="5" eb="7">
      <t>シンセイ</t>
    </rPh>
    <rPh sb="10" eb="12">
      <t>キビ</t>
    </rPh>
    <rPh sb="13" eb="15">
      <t>ケッコン</t>
    </rPh>
    <rPh sb="15" eb="17">
      <t>キュウカ</t>
    </rPh>
    <rPh sb="25" eb="27">
      <t>キテイ</t>
    </rPh>
    <rPh sb="27" eb="29">
      <t>カクニン</t>
    </rPh>
    <rPh sb="29" eb="30">
      <t>ネガ</t>
    </rPh>
    <phoneticPr fontId="44"/>
  </si>
  <si>
    <t>ジョブカン申請あり：どこの休日出勤分か備考欄に記載する</t>
    <rPh sb="13" eb="15">
      <t>キュウジツ</t>
    </rPh>
    <rPh sb="15" eb="17">
      <t>シュッキン</t>
    </rPh>
    <rPh sb="17" eb="18">
      <t>ブン</t>
    </rPh>
    <rPh sb="19" eb="22">
      <t>ビコウラン</t>
    </rPh>
    <rPh sb="23" eb="25">
      <t>キサイ</t>
    </rPh>
    <phoneticPr fontId="44"/>
  </si>
  <si>
    <t>※遅刻早退FT以外はジョブカン申請願います</t>
    <rPh sb="1" eb="3">
      <t>チコク</t>
    </rPh>
    <rPh sb="3" eb="5">
      <t>ソウタイ</t>
    </rPh>
    <rPh sb="7" eb="9">
      <t>イガイ</t>
    </rPh>
    <rPh sb="15" eb="17">
      <t>シンセイ</t>
    </rPh>
    <rPh sb="17" eb="18">
      <t>ネガ</t>
    </rPh>
    <phoneticPr fontId="24"/>
  </si>
  <si>
    <t>欠勤　欠</t>
    <rPh sb="0" eb="2">
      <t>ケッキン</t>
    </rPh>
    <rPh sb="3" eb="4">
      <t>ケツ</t>
    </rPh>
    <phoneticPr fontId="4"/>
  </si>
  <si>
    <t>有給休暇　○◎</t>
    <rPh sb="0" eb="2">
      <t>ユウキュウ</t>
    </rPh>
    <rPh sb="2" eb="4">
      <t>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</si>
</sst>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日&quot;"/>
    <numFmt numFmtId="177" formatCode="0.0_ "/>
    <numFmt numFmtId="178" formatCode="General_)"/>
    <numFmt numFmtId="179" formatCode="_(&quot;$&quot;* #,##0.0_);_(&quot;$&quot;* \(#,##0.0\);_(&quot;$&quot;* &quot;-&quot;??_);_(@_)"/>
    <numFmt numFmtId="180" formatCode="0.0%"/>
    <numFmt numFmtId="181" formatCode="?&quot;日&quot;"/>
    <numFmt numFmtId="182" formatCode="0.00_);[Red]\(0.00\)"/>
    <numFmt numFmtId="183" formatCode="[h]:mm"/>
  </numFmts>
  <fonts count="5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b/>
      <sz val="11"/>
      <name val="Arial"/>
      <family val="2"/>
    </font>
    <font>
      <b/>
      <sz val="12"/>
      <name val="Helv"/>
      <family val="2"/>
    </font>
    <font>
      <sz val="12"/>
      <name val="Helv"/>
      <family val="2"/>
    </font>
    <font>
      <b/>
      <sz val="12"/>
      <name val="Arial"/>
      <family val="2"/>
    </font>
    <font>
      <sz val="14"/>
      <name val="ＭＳ ゴシック"/>
      <family val="3"/>
      <charset val="128"/>
    </font>
    <font>
      <sz val="10"/>
      <name val="ＭＳ 明朝"/>
      <family val="1"/>
      <charset val="128"/>
    </font>
    <font>
      <sz val="10"/>
      <name val="Arial"/>
      <family val="2"/>
    </font>
    <font>
      <sz val="10"/>
      <name val="MS Sans Serif"/>
      <family val="2"/>
    </font>
    <font>
      <b/>
      <sz val="10"/>
      <name val="MS Sans Serif"/>
      <family val="2"/>
    </font>
    <font>
      <sz val="12"/>
      <color indexed="8"/>
      <name val="HGPｺﾞｼｯｸM"/>
      <family val="3"/>
      <charset val="128"/>
    </font>
    <font>
      <sz val="10"/>
      <color indexed="8"/>
      <name val="HGPｺﾞｼｯｸM"/>
      <family val="3"/>
      <charset val="128"/>
    </font>
    <font>
      <sz val="9"/>
      <color indexed="8"/>
      <name val="HGPｺﾞｼｯｸM"/>
      <family val="3"/>
      <charset val="128"/>
    </font>
    <font>
      <sz val="10"/>
      <name val="HGPｺﾞｼｯｸM"/>
      <family val="3"/>
      <charset val="128"/>
    </font>
    <font>
      <sz val="6"/>
      <color indexed="8"/>
      <name val="ＭＳ Ｐゴシック"/>
      <family val="3"/>
      <charset val="128"/>
    </font>
    <font>
      <sz val="9"/>
      <color indexed="8"/>
      <name val="HGｺﾞｼｯｸM"/>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indexed="8"/>
      <name val="HGPｺﾞｼｯｸM"/>
      <family val="3"/>
      <charset val="128"/>
    </font>
    <font>
      <sz val="10"/>
      <color theme="0" tint="-0.14999847407452621"/>
      <name val="HGPｺﾞｼｯｸM"/>
      <family val="3"/>
      <charset val="128"/>
    </font>
    <font>
      <sz val="9"/>
      <color rgb="FFFF0000"/>
      <name val="HGPｺﾞｼｯｸM"/>
      <family val="3"/>
      <charset val="128"/>
    </font>
    <font>
      <sz val="9"/>
      <name val="HGPｺﾞｼｯｸM"/>
      <family val="3"/>
      <charset val="128"/>
    </font>
    <font>
      <sz val="8"/>
      <color theme="1"/>
      <name val="HGPｺﾞｼｯｸM"/>
      <family val="3"/>
      <charset val="128"/>
    </font>
    <font>
      <sz val="10"/>
      <color theme="0" tint="-0.34998626667073579"/>
      <name val="HGPｺﾞｼｯｸM"/>
      <family val="3"/>
      <charset val="128"/>
    </font>
    <font>
      <sz val="9"/>
      <color theme="0" tint="-0.34998626667073579"/>
      <name val="HGPｺﾞｼｯｸM"/>
      <family val="3"/>
      <charset val="128"/>
    </font>
    <font>
      <sz val="11"/>
      <color theme="1"/>
      <name val="HGPｺﾞｼｯｸM"/>
      <family val="3"/>
      <charset val="128"/>
    </font>
    <font>
      <sz val="6"/>
      <color indexed="8"/>
      <name val="HGPｺﾞｼｯｸM"/>
      <family val="3"/>
      <charset val="128"/>
    </font>
    <font>
      <sz val="14"/>
      <color indexed="8"/>
      <name val="HGPｺﾞｼｯｸM"/>
      <family val="3"/>
      <charset val="128"/>
    </font>
    <font>
      <sz val="8"/>
      <color indexed="63"/>
      <name val="HGPｺﾞｼｯｸM"/>
      <family val="3"/>
      <charset val="128"/>
    </font>
    <font>
      <sz val="10"/>
      <color indexed="8"/>
      <name val="HGSｺﾞｼｯｸM"/>
      <family val="3"/>
      <charset val="128"/>
    </font>
    <font>
      <sz val="11"/>
      <color indexed="8"/>
      <name val="HGPｺﾞｼｯｸM"/>
      <family val="3"/>
      <charset val="128"/>
    </font>
    <font>
      <sz val="9"/>
      <color indexed="8"/>
      <name val="HGSｺﾞｼｯｸM"/>
      <family val="3"/>
      <charset val="128"/>
    </font>
    <font>
      <b/>
      <sz val="9"/>
      <color indexed="8"/>
      <name val="HGSｺﾞｼｯｸM"/>
      <family val="3"/>
      <charset val="128"/>
    </font>
    <font>
      <sz val="10"/>
      <color rgb="FFFF0000"/>
      <name val="HGPｺﾞｼｯｸM"/>
      <family val="3"/>
      <charset val="128"/>
    </font>
    <font>
      <b/>
      <sz val="20"/>
      <color indexed="8"/>
      <name val="HGPｺﾞｼｯｸM"/>
      <family val="3"/>
      <charset val="128"/>
    </font>
    <font>
      <sz val="9"/>
      <color theme="1"/>
      <name val="HGPｺﾞｼｯｸM"/>
      <family val="3"/>
      <charset val="128"/>
    </font>
    <font>
      <b/>
      <sz val="11"/>
      <color theme="1"/>
      <name val="ＭＳ Ｐゴシック"/>
      <family val="3"/>
      <charset val="128"/>
      <scheme val="minor"/>
    </font>
    <font>
      <sz val="6"/>
      <name val="ＭＳ Ｐゴシック"/>
      <family val="2"/>
      <charset val="128"/>
      <scheme val="minor"/>
    </font>
    <font>
      <sz val="11"/>
      <color rgb="FFC00000"/>
      <name val="ＭＳ Ｐゴシック"/>
      <family val="3"/>
      <charset val="128"/>
      <scheme val="minor"/>
    </font>
    <font>
      <b/>
      <sz val="11"/>
      <color rgb="FF000000"/>
      <name val="ＭＳ Ｐゴシック"/>
      <family val="3"/>
      <charset val="128"/>
      <scheme val="minor"/>
    </font>
    <font>
      <sz val="11"/>
      <color rgb="FF00000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indexed="8"/>
      <name val="ＭＳ Ｐゴシック"/>
      <family val="3"/>
      <charset val="128"/>
      <scheme val="minor"/>
    </font>
    <font>
      <sz val="10"/>
      <color indexed="8"/>
      <name val="ＭＳ Ｐゴシック"/>
      <family val="3"/>
      <charset val="128"/>
      <scheme val="minor"/>
    </font>
    <font>
      <b/>
      <sz val="10"/>
      <color rgb="FF000000"/>
      <name val="ＭＳ Ｐゴシック"/>
      <family val="3"/>
      <charset val="128"/>
      <scheme val="minor"/>
    </font>
    <font>
      <b/>
      <sz val="20"/>
      <color rgb="FFFF0000"/>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1"/>
      <color rgb="FFFF0000"/>
      <name val="ＭＳ Ｐゴシック"/>
      <family val="3"/>
      <charset val="128"/>
      <scheme val="minor"/>
    </font>
  </fonts>
  <fills count="7">
    <fill>
      <patternFill patternType="none"/>
    </fill>
    <fill>
      <patternFill patternType="gray125"/>
    </fill>
    <fill>
      <patternFill patternType="mediumGray">
        <fgColor indexed="22"/>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9999"/>
        <bgColor indexed="64"/>
      </patternFill>
    </fill>
  </fills>
  <borders count="7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2">
    <xf numFmtId="0" fontId="0" fillId="0" borderId="0">
      <alignment vertical="center"/>
    </xf>
    <xf numFmtId="0" fontId="7" fillId="0" borderId="0" applyFont="0" applyFill="0" applyBorder="0" applyAlignment="0" applyProtection="0">
      <alignment horizontal="right"/>
    </xf>
    <xf numFmtId="178" fontId="8" fillId="0" borderId="0"/>
    <xf numFmtId="178" fontId="9" fillId="0" borderId="0"/>
    <xf numFmtId="178" fontId="9" fillId="0" borderId="0"/>
    <xf numFmtId="178" fontId="9" fillId="0" borderId="0"/>
    <xf numFmtId="178" fontId="9" fillId="0" borderId="0"/>
    <xf numFmtId="178" fontId="9" fillId="0" borderId="0"/>
    <xf numFmtId="178" fontId="9" fillId="0" borderId="0"/>
    <xf numFmtId="178" fontId="9" fillId="0" borderId="0"/>
    <xf numFmtId="179" fontId="7" fillId="0" borderId="0" applyNumberFormat="0" applyFill="0" applyBorder="0" applyProtection="0">
      <alignment horizontal="right"/>
    </xf>
    <xf numFmtId="0" fontId="10" fillId="0" borderId="1" applyNumberFormat="0" applyAlignment="0" applyProtection="0">
      <alignment horizontal="left" vertical="center"/>
    </xf>
    <xf numFmtId="0" fontId="10" fillId="0" borderId="2">
      <alignment horizontal="left" vertical="center"/>
    </xf>
    <xf numFmtId="0" fontId="11" fillId="0" borderId="0">
      <alignment horizontal="centerContinuous" vertical="top"/>
    </xf>
    <xf numFmtId="0" fontId="12" fillId="0" borderId="3" applyAlignment="0">
      <alignment horizontal="left" vertical="center"/>
    </xf>
    <xf numFmtId="180" fontId="1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4">
      <alignment horizontal="center"/>
    </xf>
    <xf numFmtId="3" fontId="14" fillId="0" borderId="0" applyFont="0" applyFill="0" applyBorder="0" applyAlignment="0" applyProtection="0"/>
    <xf numFmtId="0" fontId="14" fillId="2" borderId="0" applyNumberFormat="0" applyFont="0" applyBorder="0" applyAlignment="0" applyProtection="0"/>
    <xf numFmtId="38" fontId="6" fillId="0" borderId="0" applyFont="0" applyFill="0" applyBorder="0" applyAlignment="0" applyProtection="0">
      <alignment vertical="center"/>
    </xf>
    <xf numFmtId="0" fontId="23" fillId="0" borderId="0">
      <alignment vertical="center"/>
    </xf>
    <xf numFmtId="0" fontId="3" fillId="0" borderId="0">
      <alignment vertical="center"/>
    </xf>
    <xf numFmtId="0" fontId="6" fillId="0" borderId="0"/>
    <xf numFmtId="0" fontId="6" fillId="0" borderId="0">
      <alignment vertical="center"/>
    </xf>
    <xf numFmtId="0" fontId="2" fillId="0" borderId="0">
      <alignment vertical="center"/>
    </xf>
    <xf numFmtId="0" fontId="6" fillId="0" borderId="0">
      <alignment vertical="center"/>
    </xf>
    <xf numFmtId="9" fontId="6" fillId="0" borderId="0" applyFont="0" applyFill="0" applyBorder="0" applyAlignment="0" applyProtection="0"/>
    <xf numFmtId="0" fontId="6" fillId="0" borderId="0"/>
    <xf numFmtId="0" fontId="1" fillId="0" borderId="0">
      <alignment vertical="center"/>
    </xf>
  </cellStyleXfs>
  <cellXfs count="290">
    <xf numFmtId="0" fontId="0" fillId="0" borderId="0" xfId="0">
      <alignment vertical="center"/>
    </xf>
    <xf numFmtId="0" fontId="16" fillId="0" borderId="11" xfId="24" applyFont="1" applyBorder="1" applyAlignment="1">
      <alignment vertical="center" wrapText="1"/>
    </xf>
    <xf numFmtId="181" fontId="17" fillId="0" borderId="13" xfId="24" applyNumberFormat="1" applyFont="1" applyBorder="1" applyAlignment="1">
      <alignment horizontal="center" vertical="center" shrinkToFit="1"/>
    </xf>
    <xf numFmtId="176" fontId="18" fillId="0" borderId="15" xfId="24" applyNumberFormat="1" applyFont="1" applyBorder="1" applyAlignment="1">
      <alignment vertical="center" shrinkToFit="1"/>
    </xf>
    <xf numFmtId="0" fontId="20" fillId="0" borderId="16" xfId="24" applyFont="1" applyBorder="1" applyAlignment="1">
      <alignment vertical="center" textRotation="255"/>
    </xf>
    <xf numFmtId="0" fontId="16" fillId="0" borderId="4" xfId="24" applyFont="1" applyBorder="1" applyAlignment="1">
      <alignment horizontal="center" vertical="center" wrapText="1"/>
    </xf>
    <xf numFmtId="0" fontId="16" fillId="0" borderId="4" xfId="24" applyFont="1" applyBorder="1" applyAlignment="1">
      <alignment vertical="center" wrapText="1"/>
    </xf>
    <xf numFmtId="0" fontId="16" fillId="0" borderId="4" xfId="24" applyFont="1" applyBorder="1" applyAlignment="1">
      <alignment horizontal="center" vertical="center" shrinkToFit="1"/>
    </xf>
    <xf numFmtId="0" fontId="16" fillId="0" borderId="4" xfId="24" applyFont="1" applyBorder="1" applyAlignment="1">
      <alignment horizontal="left" vertical="center" wrapText="1"/>
    </xf>
    <xf numFmtId="0" fontId="16" fillId="0" borderId="26" xfId="24" applyFont="1" applyBorder="1" applyAlignment="1">
      <alignment horizontal="center" vertical="center" wrapText="1"/>
    </xf>
    <xf numFmtId="181" fontId="17" fillId="0" borderId="29" xfId="24" applyNumberFormat="1" applyFont="1" applyBorder="1" applyAlignment="1">
      <alignment horizontal="center" vertical="center" shrinkToFit="1"/>
    </xf>
    <xf numFmtId="182" fontId="5" fillId="0" borderId="0" xfId="24" applyNumberFormat="1" applyFont="1" applyAlignment="1">
      <alignment horizontal="center" vertical="center"/>
    </xf>
    <xf numFmtId="176" fontId="18" fillId="0" borderId="1" xfId="24" applyNumberFormat="1" applyFont="1" applyBorder="1">
      <alignment vertical="center"/>
    </xf>
    <xf numFmtId="176" fontId="18" fillId="0" borderId="1" xfId="24" applyNumberFormat="1" applyFont="1" applyBorder="1" applyAlignment="1">
      <alignment vertical="center" shrinkToFit="1"/>
    </xf>
    <xf numFmtId="176" fontId="18" fillId="0" borderId="35" xfId="24" applyNumberFormat="1" applyFont="1" applyBorder="1" applyAlignment="1">
      <alignment vertical="center" shrinkToFit="1"/>
    </xf>
    <xf numFmtId="0" fontId="26" fillId="0" borderId="12" xfId="24" applyFont="1" applyBorder="1">
      <alignment vertical="center"/>
    </xf>
    <xf numFmtId="0" fontId="17" fillId="0" borderId="12" xfId="24" applyFont="1" applyBorder="1">
      <alignment vertical="center"/>
    </xf>
    <xf numFmtId="0" fontId="17" fillId="0" borderId="20" xfId="24" applyFont="1" applyBorder="1">
      <alignment vertical="center"/>
    </xf>
    <xf numFmtId="0" fontId="17" fillId="0" borderId="0" xfId="24" applyFont="1">
      <alignment vertical="center"/>
    </xf>
    <xf numFmtId="0" fontId="16" fillId="0" borderId="4" xfId="24" applyFont="1" applyBorder="1" applyAlignment="1">
      <alignment wrapText="1"/>
    </xf>
    <xf numFmtId="0" fontId="16" fillId="0" borderId="0" xfId="24" applyFont="1" applyAlignment="1">
      <alignment wrapText="1"/>
    </xf>
    <xf numFmtId="0" fontId="17" fillId="0" borderId="27" xfId="24" applyFont="1" applyBorder="1">
      <alignment vertical="center"/>
    </xf>
    <xf numFmtId="0" fontId="18" fillId="0" borderId="23" xfId="24" applyFont="1" applyBorder="1" applyAlignment="1">
      <alignment horizontal="center" vertical="center" wrapText="1"/>
    </xf>
    <xf numFmtId="0" fontId="18" fillId="0" borderId="0" xfId="24" applyFont="1">
      <alignment vertical="center"/>
    </xf>
    <xf numFmtId="0" fontId="27" fillId="0" borderId="0" xfId="24" applyFont="1">
      <alignment vertical="center"/>
    </xf>
    <xf numFmtId="0" fontId="18" fillId="0" borderId="25" xfId="24" applyFont="1" applyBorder="1" applyAlignment="1">
      <alignment horizontal="center" vertical="center" wrapText="1"/>
    </xf>
    <xf numFmtId="0" fontId="18" fillId="0" borderId="24" xfId="24" applyFont="1" applyBorder="1" applyAlignment="1">
      <alignment horizontal="center" vertical="center" wrapText="1"/>
    </xf>
    <xf numFmtId="0" fontId="18" fillId="0" borderId="0" xfId="24" applyFont="1" applyAlignment="1">
      <alignment vertical="top" wrapText="1"/>
    </xf>
    <xf numFmtId="0" fontId="32" fillId="0" borderId="0" xfId="0" applyFont="1" applyAlignment="1">
      <alignment vertical="top" wrapText="1"/>
    </xf>
    <xf numFmtId="0" fontId="18" fillId="0" borderId="4" xfId="24" applyFont="1" applyBorder="1" applyAlignment="1">
      <alignment horizontal="left" vertical="top" wrapText="1"/>
    </xf>
    <xf numFmtId="0" fontId="16" fillId="0" borderId="0" xfId="24" applyFont="1">
      <alignment vertical="center"/>
    </xf>
    <xf numFmtId="177" fontId="16" fillId="0" borderId="0" xfId="24" applyNumberFormat="1" applyFont="1">
      <alignment vertical="center"/>
    </xf>
    <xf numFmtId="0" fontId="17" fillId="0" borderId="0" xfId="24" applyFont="1" applyAlignment="1"/>
    <xf numFmtId="0" fontId="34" fillId="0" borderId="0" xfId="24" applyFont="1" applyAlignment="1">
      <alignment horizontal="center" vertical="center"/>
    </xf>
    <xf numFmtId="177" fontId="17" fillId="0" borderId="0" xfId="24" applyNumberFormat="1" applyFont="1">
      <alignment vertical="center"/>
    </xf>
    <xf numFmtId="177" fontId="34" fillId="0" borderId="0" xfId="24" applyNumberFormat="1" applyFont="1" applyAlignment="1">
      <alignment horizontal="center" vertical="center"/>
    </xf>
    <xf numFmtId="0" fontId="18" fillId="0" borderId="26" xfId="24" applyFont="1" applyBorder="1" applyAlignment="1">
      <alignment vertical="top" wrapText="1"/>
    </xf>
    <xf numFmtId="0" fontId="17" fillId="0" borderId="0" xfId="24" applyFont="1" applyAlignment="1">
      <alignment horizontal="center" vertical="center"/>
    </xf>
    <xf numFmtId="176" fontId="18" fillId="0" borderId="51" xfId="24" applyNumberFormat="1" applyFont="1" applyBorder="1" applyAlignment="1">
      <alignment horizontal="center" vertical="center" shrinkToFit="1"/>
    </xf>
    <xf numFmtId="0" fontId="25" fillId="0" borderId="9" xfId="24" applyFont="1" applyBorder="1">
      <alignment vertical="center"/>
    </xf>
    <xf numFmtId="0" fontId="29" fillId="0" borderId="5" xfId="0" applyFont="1" applyBorder="1">
      <alignment vertical="center"/>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182" fontId="17" fillId="0" borderId="0" xfId="24" applyNumberFormat="1" applyFont="1">
      <alignment vertical="center"/>
    </xf>
    <xf numFmtId="182" fontId="5" fillId="0" borderId="0" xfId="24" applyNumberFormat="1" applyFont="1">
      <alignment vertical="center"/>
    </xf>
    <xf numFmtId="182" fontId="36" fillId="0" borderId="0" xfId="24" applyNumberFormat="1" applyFont="1" applyAlignment="1">
      <alignment horizontal="center" vertical="center"/>
    </xf>
    <xf numFmtId="183" fontId="5" fillId="0" borderId="0" xfId="24" applyNumberFormat="1" applyFont="1" applyAlignment="1">
      <alignment horizontal="center" vertical="center"/>
    </xf>
    <xf numFmtId="0" fontId="30" fillId="0" borderId="0" xfId="24" applyFont="1">
      <alignment vertical="center"/>
    </xf>
    <xf numFmtId="0" fontId="31" fillId="0" borderId="0" xfId="24" applyFont="1">
      <alignment vertical="center"/>
    </xf>
    <xf numFmtId="0" fontId="28" fillId="0" borderId="0" xfId="24" applyFont="1">
      <alignment vertical="center"/>
    </xf>
    <xf numFmtId="0" fontId="40" fillId="0" borderId="0" xfId="24" applyFont="1">
      <alignment vertical="center"/>
    </xf>
    <xf numFmtId="183" fontId="17" fillId="0" borderId="0" xfId="24" applyNumberFormat="1" applyFont="1">
      <alignment vertical="center"/>
    </xf>
    <xf numFmtId="0" fontId="16" fillId="3" borderId="11" xfId="24" applyFont="1" applyFill="1" applyBorder="1" applyAlignment="1">
      <alignment horizontal="center" vertical="center" shrinkToFit="1"/>
    </xf>
    <xf numFmtId="0" fontId="16" fillId="0" borderId="11" xfId="24" applyFont="1" applyBorder="1" applyAlignment="1">
      <alignment horizontal="center" vertical="center" shrinkToFit="1"/>
    </xf>
    <xf numFmtId="0" fontId="41" fillId="0" borderId="12" xfId="24" applyFont="1" applyBorder="1">
      <alignment vertical="center"/>
    </xf>
    <xf numFmtId="0" fontId="28" fillId="0" borderId="58" xfId="24" applyFont="1" applyBorder="1">
      <alignment vertical="center"/>
    </xf>
    <xf numFmtId="0" fontId="28" fillId="0" borderId="2" xfId="24" applyFont="1" applyBorder="1">
      <alignment vertical="center"/>
    </xf>
    <xf numFmtId="0" fontId="18" fillId="0" borderId="2" xfId="24" applyFont="1" applyBorder="1">
      <alignment vertical="center"/>
    </xf>
    <xf numFmtId="0" fontId="18" fillId="0" borderId="59" xfId="24" applyFont="1" applyBorder="1">
      <alignment vertical="center"/>
    </xf>
    <xf numFmtId="0" fontId="30" fillId="0" borderId="2" xfId="24" applyFont="1" applyBorder="1">
      <alignment vertical="center"/>
    </xf>
    <xf numFmtId="0" fontId="31" fillId="0" borderId="2" xfId="24" applyFont="1" applyBorder="1">
      <alignment vertical="center"/>
    </xf>
    <xf numFmtId="0" fontId="31" fillId="0" borderId="59" xfId="24" applyFont="1" applyBorder="1">
      <alignment vertical="center"/>
    </xf>
    <xf numFmtId="0" fontId="42" fillId="0" borderId="58" xfId="24" applyFont="1" applyBorder="1">
      <alignment vertical="center"/>
    </xf>
    <xf numFmtId="0" fontId="42" fillId="0" borderId="2" xfId="24" applyFont="1" applyBorder="1">
      <alignment vertical="center"/>
    </xf>
    <xf numFmtId="176" fontId="18" fillId="3" borderId="17" xfId="24" applyNumberFormat="1" applyFont="1" applyFill="1" applyBorder="1">
      <alignment vertical="center"/>
    </xf>
    <xf numFmtId="176" fontId="18" fillId="3" borderId="17" xfId="24" applyNumberFormat="1" applyFont="1" applyFill="1" applyBorder="1" applyAlignment="1">
      <alignment vertical="center" shrinkToFit="1"/>
    </xf>
    <xf numFmtId="176" fontId="18" fillId="3" borderId="21" xfId="24" applyNumberFormat="1" applyFont="1" applyFill="1" applyBorder="1" applyAlignment="1">
      <alignment vertical="center" shrinkToFit="1"/>
    </xf>
    <xf numFmtId="176" fontId="18" fillId="3" borderId="0" xfId="24" applyNumberFormat="1" applyFont="1" applyFill="1">
      <alignment vertical="center"/>
    </xf>
    <xf numFmtId="176" fontId="18" fillId="3" borderId="0" xfId="24" applyNumberFormat="1" applyFont="1" applyFill="1" applyAlignment="1">
      <alignment vertical="center" shrinkToFit="1"/>
    </xf>
    <xf numFmtId="176" fontId="18" fillId="3" borderId="27" xfId="24" applyNumberFormat="1" applyFont="1" applyFill="1" applyBorder="1" applyAlignment="1">
      <alignment vertical="center" shrinkToFit="1"/>
    </xf>
    <xf numFmtId="0" fontId="17" fillId="0" borderId="58" xfId="24" applyFont="1" applyBorder="1">
      <alignment vertical="center"/>
    </xf>
    <xf numFmtId="0" fontId="17" fillId="0" borderId="2" xfId="24" applyFont="1" applyBorder="1">
      <alignment vertical="center"/>
    </xf>
    <xf numFmtId="0" fontId="17" fillId="0" borderId="59" xfId="24" applyFont="1" applyBorder="1">
      <alignment vertical="center"/>
    </xf>
    <xf numFmtId="0" fontId="23" fillId="0" borderId="0" xfId="31" applyFont="1" applyAlignment="1">
      <alignment horizontal="center" vertical="center"/>
    </xf>
    <xf numFmtId="0" fontId="43" fillId="0" borderId="0" xfId="31" applyFont="1" applyAlignment="1">
      <alignment horizontal="left"/>
    </xf>
    <xf numFmtId="0" fontId="23" fillId="0" borderId="0" xfId="31" applyFont="1" applyAlignment="1">
      <alignment horizontal="left" vertical="center"/>
    </xf>
    <xf numFmtId="0" fontId="45" fillId="6" borderId="0" xfId="31" applyFont="1" applyFill="1" applyAlignment="1">
      <alignment horizontal="center" vertical="center"/>
    </xf>
    <xf numFmtId="0" fontId="23" fillId="0" borderId="0" xfId="31" applyFont="1" applyAlignment="1">
      <alignment vertical="top"/>
    </xf>
    <xf numFmtId="0" fontId="46" fillId="0" borderId="0" xfId="31" applyFont="1">
      <alignment vertical="center"/>
    </xf>
    <xf numFmtId="0" fontId="47" fillId="0" borderId="0" xfId="31" applyFont="1">
      <alignment vertical="center"/>
    </xf>
    <xf numFmtId="0" fontId="46" fillId="0" borderId="0" xfId="31" applyFont="1" applyAlignment="1">
      <alignment horizontal="left" vertical="center"/>
    </xf>
    <xf numFmtId="0" fontId="47" fillId="0" borderId="0" xfId="31" applyFont="1" applyAlignment="1">
      <alignment horizontal="left" vertical="center"/>
    </xf>
    <xf numFmtId="20" fontId="47" fillId="0" borderId="0" xfId="31" applyNumberFormat="1" applyFont="1" applyAlignment="1">
      <alignment horizontal="left" vertical="center"/>
    </xf>
    <xf numFmtId="49" fontId="48" fillId="0" borderId="0" xfId="0" applyNumberFormat="1" applyFont="1">
      <alignment vertical="center"/>
    </xf>
    <xf numFmtId="0" fontId="48" fillId="0" borderId="14" xfId="0" applyFont="1" applyBorder="1" applyAlignment="1"/>
    <xf numFmtId="0" fontId="48" fillId="0" borderId="0" xfId="0" applyFont="1">
      <alignment vertical="center"/>
    </xf>
    <xf numFmtId="0" fontId="48" fillId="0" borderId="14" xfId="0" applyFont="1" applyBorder="1">
      <alignment vertical="center"/>
    </xf>
    <xf numFmtId="0" fontId="48" fillId="0" borderId="0" xfId="0" applyFont="1" applyAlignment="1">
      <alignment horizontal="left" vertical="center"/>
    </xf>
    <xf numFmtId="0" fontId="50" fillId="0" borderId="0" xfId="24" applyFont="1" applyAlignment="1">
      <alignment horizontal="left" vertical="center"/>
    </xf>
    <xf numFmtId="0" fontId="51" fillId="0" borderId="0" xfId="24" applyFont="1" applyAlignment="1">
      <alignment horizontal="left" vertical="center"/>
    </xf>
    <xf numFmtId="0" fontId="52" fillId="0" borderId="0" xfId="0" applyFont="1">
      <alignment vertical="center"/>
    </xf>
    <xf numFmtId="49" fontId="48" fillId="0" borderId="0" xfId="0" applyNumberFormat="1" applyFont="1" applyAlignment="1">
      <alignment horizontal="left" vertical="center"/>
    </xf>
    <xf numFmtId="49" fontId="48" fillId="0" borderId="14" xfId="0" applyNumberFormat="1" applyFont="1" applyBorder="1">
      <alignment vertical="center"/>
    </xf>
    <xf numFmtId="49" fontId="48" fillId="0" borderId="0" xfId="0" applyNumberFormat="1" applyFont="1" applyAlignment="1">
      <alignment horizontal="left" vertical="center" wrapText="1"/>
    </xf>
    <xf numFmtId="49" fontId="48" fillId="0" borderId="0" xfId="0" applyNumberFormat="1" applyFont="1" applyAlignment="1">
      <alignment vertical="center" wrapText="1"/>
    </xf>
    <xf numFmtId="0" fontId="48" fillId="0" borderId="14" xfId="0" applyFont="1" applyBorder="1" applyAlignment="1">
      <alignment horizontal="left" vertical="center"/>
    </xf>
    <xf numFmtId="0" fontId="48" fillId="0" borderId="0" xfId="0" applyFont="1" applyAlignment="1">
      <alignment vertical="center" wrapText="1"/>
    </xf>
    <xf numFmtId="183" fontId="50" fillId="0" borderId="0" xfId="24" applyNumberFormat="1" applyFont="1">
      <alignment vertical="center"/>
    </xf>
    <xf numFmtId="0" fontId="50" fillId="0" borderId="0" xfId="24" applyFont="1">
      <alignment vertical="center"/>
    </xf>
    <xf numFmtId="0" fontId="51" fillId="0" borderId="0" xfId="24" applyFont="1">
      <alignment vertical="center"/>
    </xf>
    <xf numFmtId="0" fontId="0" fillId="0" borderId="0" xfId="31" applyFont="1" applyAlignment="1">
      <alignment horizontal="left" vertical="center"/>
    </xf>
    <xf numFmtId="0" fontId="48" fillId="0" borderId="0" xfId="0" applyFont="1" applyAlignment="1">
      <alignment horizontal="left" vertical="center" wrapText="1"/>
    </xf>
    <xf numFmtId="0" fontId="23" fillId="0" borderId="0" xfId="31" applyFont="1">
      <alignment vertical="center"/>
    </xf>
    <xf numFmtId="0" fontId="53" fillId="0" borderId="0" xfId="31" applyFont="1">
      <alignment vertical="center"/>
    </xf>
    <xf numFmtId="0" fontId="51" fillId="0" borderId="0" xfId="24" applyFont="1" applyAlignment="1">
      <alignment horizontal="center" vertical="center"/>
    </xf>
    <xf numFmtId="0" fontId="54" fillId="0" borderId="0" xfId="0" applyFont="1" applyAlignment="1">
      <alignment vertical="center" wrapText="1"/>
    </xf>
    <xf numFmtId="0" fontId="52" fillId="0" borderId="0" xfId="0" applyFont="1" applyAlignment="1">
      <alignment horizontal="center" vertical="center"/>
    </xf>
    <xf numFmtId="0" fontId="0" fillId="0" borderId="0" xfId="31" applyFont="1">
      <alignment vertical="center"/>
    </xf>
    <xf numFmtId="20" fontId="55" fillId="0" borderId="0" xfId="0" applyNumberFormat="1" applyFont="1" applyAlignment="1">
      <alignment horizontal="right" vertical="center" wrapText="1"/>
    </xf>
    <xf numFmtId="0" fontId="48" fillId="0" borderId="0" xfId="0" applyFont="1" applyAlignment="1">
      <alignment horizontal="center" vertical="center" wrapText="1"/>
    </xf>
    <xf numFmtId="0" fontId="48" fillId="5" borderId="0" xfId="0" applyFont="1" applyFill="1" applyAlignment="1">
      <alignment horizontal="left" vertical="center"/>
    </xf>
    <xf numFmtId="0" fontId="54" fillId="0" borderId="0" xfId="0" applyFont="1" applyAlignment="1">
      <alignment horizontal="left" vertical="center" wrapText="1"/>
    </xf>
    <xf numFmtId="0" fontId="0" fillId="0" borderId="0" xfId="31" applyFont="1" applyAlignment="1">
      <alignment horizontal="center" vertical="center"/>
    </xf>
    <xf numFmtId="0" fontId="56" fillId="0" borderId="0" xfId="31" applyFont="1" applyAlignment="1">
      <alignment horizontal="left" vertical="center"/>
    </xf>
    <xf numFmtId="0" fontId="56" fillId="0" borderId="0" xfId="31" applyFont="1">
      <alignment vertical="center"/>
    </xf>
    <xf numFmtId="183" fontId="19" fillId="0" borderId="17" xfId="24" applyNumberFormat="1" applyFont="1" applyBorder="1" applyAlignment="1">
      <alignment horizontal="center" vertical="center" shrinkToFit="1"/>
    </xf>
    <xf numFmtId="183" fontId="18" fillId="0" borderId="17" xfId="24" applyNumberFormat="1" applyFont="1" applyBorder="1" applyAlignment="1">
      <alignment horizontal="center" vertical="center" shrinkToFit="1"/>
    </xf>
    <xf numFmtId="183" fontId="18" fillId="0" borderId="19" xfId="24" applyNumberFormat="1" applyFont="1" applyBorder="1" applyAlignment="1">
      <alignment horizontal="center" vertical="center" shrinkToFit="1"/>
    </xf>
    <xf numFmtId="0" fontId="18" fillId="0" borderId="4" xfId="24" applyFont="1" applyBorder="1" applyAlignment="1">
      <alignment horizontal="left" vertical="top" wrapText="1"/>
    </xf>
    <xf numFmtId="0" fontId="18" fillId="0" borderId="28" xfId="24" applyFont="1" applyBorder="1" applyAlignment="1">
      <alignment horizontal="left" vertical="top" wrapText="1"/>
    </xf>
    <xf numFmtId="0" fontId="35" fillId="0" borderId="32" xfId="24" applyFont="1" applyBorder="1" applyAlignment="1">
      <alignment horizontal="left" vertical="center"/>
    </xf>
    <xf numFmtId="0" fontId="35" fillId="0" borderId="10" xfId="24" applyFont="1" applyBorder="1" applyAlignment="1">
      <alignment horizontal="left" vertical="center"/>
    </xf>
    <xf numFmtId="0" fontId="35" fillId="0" borderId="33" xfId="24" applyFont="1" applyBorder="1" applyAlignment="1">
      <alignment horizontal="left" vertical="center"/>
    </xf>
    <xf numFmtId="0" fontId="35" fillId="0" borderId="14" xfId="24" applyFont="1" applyBorder="1" applyAlignment="1">
      <alignment horizontal="left" vertical="center"/>
    </xf>
    <xf numFmtId="0" fontId="35" fillId="0" borderId="0" xfId="24" applyFont="1" applyAlignment="1">
      <alignment horizontal="left" vertical="center"/>
    </xf>
    <xf numFmtId="0" fontId="35" fillId="0" borderId="27" xfId="24" applyFont="1" applyBorder="1" applyAlignment="1">
      <alignment horizontal="left" vertical="center"/>
    </xf>
    <xf numFmtId="0" fontId="38" fillId="0" borderId="30" xfId="24" applyFont="1" applyBorder="1" applyAlignment="1">
      <alignment horizontal="left" vertical="center"/>
    </xf>
    <xf numFmtId="0" fontId="38" fillId="0" borderId="11" xfId="24" applyFont="1" applyBorder="1" applyAlignment="1">
      <alignment horizontal="left" vertical="center"/>
    </xf>
    <xf numFmtId="0" fontId="38" fillId="0" borderId="31" xfId="24" applyFont="1" applyBorder="1" applyAlignment="1">
      <alignment horizontal="left" vertical="center"/>
    </xf>
    <xf numFmtId="181" fontId="17" fillId="0" borderId="36" xfId="24" applyNumberFormat="1" applyFont="1" applyBorder="1" applyAlignment="1">
      <alignment horizontal="center" vertical="center" shrinkToFit="1"/>
    </xf>
    <xf numFmtId="181" fontId="17" fillId="0" borderId="1" xfId="24" applyNumberFormat="1" applyFont="1" applyBorder="1" applyAlignment="1">
      <alignment horizontal="center" vertical="center" shrinkToFit="1"/>
    </xf>
    <xf numFmtId="20" fontId="19" fillId="0" borderId="36" xfId="24" applyNumberFormat="1" applyFont="1" applyBorder="1" applyAlignment="1">
      <alignment horizontal="center" vertical="center" shrinkToFit="1"/>
    </xf>
    <xf numFmtId="20" fontId="19" fillId="0" borderId="1" xfId="24" applyNumberFormat="1" applyFont="1" applyBorder="1" applyAlignment="1">
      <alignment horizontal="center" vertical="center" shrinkToFit="1"/>
    </xf>
    <xf numFmtId="20" fontId="19" fillId="0" borderId="35" xfId="24" applyNumberFormat="1" applyFont="1" applyBorder="1" applyAlignment="1">
      <alignment horizontal="center" vertical="center" shrinkToFit="1"/>
    </xf>
    <xf numFmtId="20" fontId="19" fillId="0" borderId="48" xfId="24" applyNumberFormat="1" applyFont="1" applyBorder="1" applyAlignment="1">
      <alignment horizontal="center" vertical="center" shrinkToFit="1"/>
    </xf>
    <xf numFmtId="183" fontId="19" fillId="0" borderId="52" xfId="24" applyNumberFormat="1" applyFont="1" applyBorder="1" applyAlignment="1">
      <alignment horizontal="center" vertical="center" shrinkToFit="1"/>
    </xf>
    <xf numFmtId="183" fontId="19" fillId="0" borderId="53" xfId="24" applyNumberFormat="1" applyFont="1" applyBorder="1" applyAlignment="1">
      <alignment horizontal="center" vertical="center" shrinkToFit="1"/>
    </xf>
    <xf numFmtId="183" fontId="19" fillId="0" borderId="54" xfId="24" applyNumberFormat="1" applyFont="1" applyBorder="1" applyAlignment="1">
      <alignment horizontal="center" vertical="center" shrinkToFit="1"/>
    </xf>
    <xf numFmtId="183" fontId="19" fillId="0" borderId="34" xfId="24" applyNumberFormat="1" applyFont="1" applyBorder="1" applyAlignment="1">
      <alignment horizontal="center" vertical="center" shrinkToFit="1"/>
    </xf>
    <xf numFmtId="183" fontId="19" fillId="0" borderId="1" xfId="24" applyNumberFormat="1" applyFont="1" applyBorder="1" applyAlignment="1">
      <alignment horizontal="center" vertical="center" shrinkToFit="1"/>
    </xf>
    <xf numFmtId="183" fontId="19" fillId="0" borderId="48" xfId="24" applyNumberFormat="1" applyFont="1" applyBorder="1" applyAlignment="1">
      <alignment horizontal="center" vertical="center" shrinkToFit="1"/>
    </xf>
    <xf numFmtId="183" fontId="19" fillId="3" borderId="18" xfId="24" applyNumberFormat="1" applyFont="1" applyFill="1" applyBorder="1" applyAlignment="1">
      <alignment horizontal="center" vertical="center" shrinkToFit="1"/>
    </xf>
    <xf numFmtId="183" fontId="19" fillId="3" borderId="17" xfId="24" applyNumberFormat="1" applyFont="1" applyFill="1" applyBorder="1" applyAlignment="1">
      <alignment horizontal="center" vertical="center" shrinkToFit="1"/>
    </xf>
    <xf numFmtId="183" fontId="19" fillId="3" borderId="19" xfId="24" applyNumberFormat="1" applyFont="1" applyFill="1" applyBorder="1" applyAlignment="1">
      <alignment horizontal="center" vertical="center" shrinkToFit="1"/>
    </xf>
    <xf numFmtId="183" fontId="19" fillId="0" borderId="49" xfId="24" applyNumberFormat="1" applyFont="1" applyBorder="1" applyAlignment="1">
      <alignment horizontal="center" vertical="center" shrinkToFit="1"/>
    </xf>
    <xf numFmtId="183" fontId="19" fillId="0" borderId="50" xfId="24" applyNumberFormat="1" applyFont="1" applyBorder="1" applyAlignment="1">
      <alignment horizontal="center" vertical="center" shrinkToFit="1"/>
    </xf>
    <xf numFmtId="183" fontId="19" fillId="0" borderId="55" xfId="24" applyNumberFormat="1" applyFont="1" applyBorder="1" applyAlignment="1">
      <alignment horizontal="center" vertical="center" shrinkToFit="1"/>
    </xf>
    <xf numFmtId="183" fontId="19" fillId="0" borderId="18" xfId="24" applyNumberFormat="1" applyFont="1" applyBorder="1" applyAlignment="1">
      <alignment horizontal="center" vertical="center" shrinkToFit="1"/>
    </xf>
    <xf numFmtId="183" fontId="19" fillId="0" borderId="19" xfId="24" applyNumberFormat="1" applyFont="1" applyBorder="1" applyAlignment="1">
      <alignment horizontal="center" vertical="center" shrinkToFit="1"/>
    </xf>
    <xf numFmtId="183" fontId="19" fillId="0" borderId="56" xfId="24" applyNumberFormat="1" applyFont="1" applyBorder="1" applyAlignment="1">
      <alignment horizontal="center" vertical="center" shrinkToFit="1"/>
    </xf>
    <xf numFmtId="183" fontId="19" fillId="0" borderId="57" xfId="24" applyNumberFormat="1" applyFont="1" applyBorder="1" applyAlignment="1">
      <alignment horizontal="center" vertical="center" shrinkToFit="1"/>
    </xf>
    <xf numFmtId="183" fontId="19" fillId="3" borderId="60" xfId="24" applyNumberFormat="1" applyFont="1" applyFill="1" applyBorder="1" applyAlignment="1">
      <alignment horizontal="center" vertical="center" shrinkToFit="1"/>
    </xf>
    <xf numFmtId="183" fontId="19" fillId="3" borderId="61" xfId="24" applyNumberFormat="1" applyFont="1" applyFill="1" applyBorder="1" applyAlignment="1">
      <alignment horizontal="center" vertical="center" shrinkToFit="1"/>
    </xf>
    <xf numFmtId="183" fontId="19" fillId="3" borderId="62" xfId="24" applyNumberFormat="1" applyFont="1" applyFill="1" applyBorder="1" applyAlignment="1">
      <alignment horizontal="center" vertical="center" shrinkToFit="1"/>
    </xf>
    <xf numFmtId="0" fontId="17" fillId="0" borderId="36" xfId="24" applyFont="1" applyBorder="1" applyAlignment="1">
      <alignment horizontal="center" vertical="center"/>
    </xf>
    <xf numFmtId="0" fontId="17" fillId="0" borderId="1" xfId="24" applyFont="1" applyBorder="1" applyAlignment="1">
      <alignment horizontal="center" vertical="center"/>
    </xf>
    <xf numFmtId="0" fontId="18" fillId="3" borderId="34" xfId="24" applyFont="1" applyFill="1" applyBorder="1" applyAlignment="1">
      <alignment horizontal="center" vertical="center"/>
    </xf>
    <xf numFmtId="0" fontId="18" fillId="3" borderId="1" xfId="24" applyFont="1" applyFill="1" applyBorder="1" applyAlignment="1">
      <alignment horizontal="center" vertical="center"/>
    </xf>
    <xf numFmtId="0" fontId="18" fillId="3" borderId="48" xfId="24" applyFont="1" applyFill="1" applyBorder="1" applyAlignment="1">
      <alignment horizontal="center" vertical="center"/>
    </xf>
    <xf numFmtId="0" fontId="18" fillId="3" borderId="16" xfId="24" applyFont="1" applyFill="1" applyBorder="1" applyAlignment="1">
      <alignment horizontal="center" vertical="center" shrinkToFit="1"/>
    </xf>
    <xf numFmtId="0" fontId="18" fillId="0" borderId="52" xfId="24" applyFont="1" applyBorder="1" applyAlignment="1">
      <alignment horizontal="center" vertical="center" shrinkToFit="1"/>
    </xf>
    <xf numFmtId="0" fontId="18" fillId="0" borderId="53" xfId="24" applyFont="1" applyBorder="1" applyAlignment="1">
      <alignment horizontal="center" vertical="center" shrinkToFit="1"/>
    </xf>
    <xf numFmtId="14" fontId="18" fillId="0" borderId="53" xfId="24" applyNumberFormat="1" applyFont="1" applyBorder="1" applyAlignment="1">
      <alignment horizontal="center" vertical="center" shrinkToFit="1"/>
    </xf>
    <xf numFmtId="14" fontId="18" fillId="0" borderId="54" xfId="24" applyNumberFormat="1" applyFont="1" applyBorder="1" applyAlignment="1">
      <alignment horizontal="center" vertical="center" shrinkToFit="1"/>
    </xf>
    <xf numFmtId="0" fontId="30" fillId="3" borderId="46" xfId="24" applyFont="1" applyFill="1" applyBorder="1" applyAlignment="1">
      <alignment horizontal="center" vertical="center" wrapText="1"/>
    </xf>
    <xf numFmtId="0" fontId="30" fillId="3" borderId="12" xfId="24" applyFont="1" applyFill="1" applyBorder="1" applyAlignment="1">
      <alignment horizontal="center" vertical="center"/>
    </xf>
    <xf numFmtId="0" fontId="30" fillId="3" borderId="20" xfId="24" applyFont="1" applyFill="1" applyBorder="1" applyAlignment="1">
      <alignment horizontal="center" vertical="center"/>
    </xf>
    <xf numFmtId="0" fontId="30" fillId="3" borderId="14" xfId="24" applyFont="1" applyFill="1" applyBorder="1" applyAlignment="1">
      <alignment horizontal="center" vertical="center"/>
    </xf>
    <xf numFmtId="0" fontId="30" fillId="3" borderId="0" xfId="24" applyFont="1" applyFill="1" applyAlignment="1">
      <alignment horizontal="center" vertical="center"/>
    </xf>
    <xf numFmtId="0" fontId="30" fillId="3" borderId="27" xfId="24" applyFont="1" applyFill="1" applyBorder="1" applyAlignment="1">
      <alignment horizontal="center" vertical="center"/>
    </xf>
    <xf numFmtId="0" fontId="30" fillId="3" borderId="26" xfId="24" applyFont="1" applyFill="1" applyBorder="1" applyAlignment="1">
      <alignment horizontal="center" vertical="center"/>
    </xf>
    <xf numFmtId="0" fontId="30" fillId="3" borderId="4" xfId="24" applyFont="1" applyFill="1" applyBorder="1" applyAlignment="1">
      <alignment horizontal="center" vertical="center"/>
    </xf>
    <xf numFmtId="0" fontId="30" fillId="3" borderId="28" xfId="24" applyFont="1" applyFill="1" applyBorder="1" applyAlignment="1">
      <alignment horizontal="center" vertical="center"/>
    </xf>
    <xf numFmtId="0" fontId="25" fillId="0" borderId="22" xfId="24" applyFont="1" applyBorder="1" applyAlignment="1">
      <alignment vertical="top" wrapText="1"/>
    </xf>
    <xf numFmtId="0" fontId="29" fillId="0" borderId="10" xfId="0" applyFont="1" applyBorder="1" applyAlignment="1">
      <alignment vertical="top" wrapText="1"/>
    </xf>
    <xf numFmtId="0" fontId="17" fillId="0" borderId="10" xfId="24" applyFont="1" applyBorder="1" applyAlignment="1">
      <alignment vertical="center" wrapText="1"/>
    </xf>
    <xf numFmtId="0" fontId="25" fillId="0" borderId="22" xfId="24" applyFont="1" applyBorder="1" applyAlignment="1">
      <alignment vertical="center" wrapText="1"/>
    </xf>
    <xf numFmtId="0" fontId="29" fillId="0" borderId="10" xfId="0" applyFont="1" applyBorder="1" applyAlignment="1">
      <alignment vertical="center" wrapText="1"/>
    </xf>
    <xf numFmtId="183" fontId="21" fillId="3" borderId="3" xfId="24" applyNumberFormat="1" applyFont="1" applyFill="1" applyBorder="1" applyAlignment="1">
      <alignment horizontal="center" vertical="center"/>
    </xf>
    <xf numFmtId="0" fontId="25" fillId="0" borderId="9" xfId="24" applyFont="1" applyBorder="1" applyAlignment="1">
      <alignment vertical="top" wrapText="1"/>
    </xf>
    <xf numFmtId="0" fontId="29" fillId="0" borderId="5" xfId="0" applyFont="1" applyBorder="1" applyAlignment="1">
      <alignment vertical="top" wrapText="1"/>
    </xf>
    <xf numFmtId="0" fontId="17" fillId="0" borderId="5" xfId="24" applyFont="1" applyBorder="1" applyAlignment="1">
      <alignment vertical="center" wrapText="1"/>
    </xf>
    <xf numFmtId="0" fontId="18" fillId="0" borderId="34"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35" xfId="24" applyFont="1" applyBorder="1" applyAlignment="1">
      <alignment horizontal="center" vertical="center" wrapText="1"/>
    </xf>
    <xf numFmtId="0" fontId="18" fillId="0" borderId="16" xfId="24" applyFont="1" applyBorder="1" applyAlignment="1">
      <alignment horizontal="center" vertical="center" shrinkToFit="1"/>
    </xf>
    <xf numFmtId="0" fontId="18" fillId="0" borderId="34" xfId="24" applyFont="1" applyBorder="1" applyAlignment="1">
      <alignment horizontal="center" vertical="center" shrinkToFit="1"/>
    </xf>
    <xf numFmtId="0" fontId="18" fillId="0" borderId="1" xfId="24" applyFont="1" applyBorder="1" applyAlignment="1">
      <alignment horizontal="center" vertical="center" shrinkToFit="1"/>
    </xf>
    <xf numFmtId="0" fontId="18" fillId="0" borderId="48" xfId="24" applyFont="1" applyBorder="1" applyAlignment="1">
      <alignment horizontal="center" vertical="center" shrinkToFit="1"/>
    </xf>
    <xf numFmtId="0" fontId="18" fillId="0" borderId="48" xfId="24" applyFont="1" applyBorder="1" applyAlignment="1">
      <alignment horizontal="center" vertical="center" wrapText="1"/>
    </xf>
    <xf numFmtId="0" fontId="18" fillId="0" borderId="36" xfId="24" applyFont="1" applyBorder="1" applyAlignment="1">
      <alignment horizontal="center" vertical="center"/>
    </xf>
    <xf numFmtId="0" fontId="18" fillId="0" borderId="1" xfId="24" applyFont="1" applyBorder="1" applyAlignment="1">
      <alignment horizontal="center" vertical="center"/>
    </xf>
    <xf numFmtId="0" fontId="18" fillId="0" borderId="35" xfId="24" applyFont="1" applyBorder="1" applyAlignment="1">
      <alignment horizontal="center" vertical="center"/>
    </xf>
    <xf numFmtId="0" fontId="17" fillId="0" borderId="35" xfId="24" applyFont="1" applyBorder="1" applyAlignment="1">
      <alignment horizontal="center" vertical="center"/>
    </xf>
    <xf numFmtId="0" fontId="25" fillId="0" borderId="37" xfId="24" applyFont="1" applyBorder="1" applyAlignment="1">
      <alignment vertical="top" wrapText="1"/>
    </xf>
    <xf numFmtId="0" fontId="29" fillId="0" borderId="0" xfId="0" applyFont="1" applyAlignment="1">
      <alignment vertical="top" wrapText="1"/>
    </xf>
    <xf numFmtId="0" fontId="25" fillId="0" borderId="37" xfId="24" applyFont="1" applyBorder="1" applyAlignment="1">
      <alignment vertical="center" wrapText="1"/>
    </xf>
    <xf numFmtId="0" fontId="25" fillId="0" borderId="0" xfId="24" applyFont="1" applyAlignment="1">
      <alignment vertical="center" wrapText="1"/>
    </xf>
    <xf numFmtId="0" fontId="18" fillId="0" borderId="3" xfId="24" applyFont="1" applyBorder="1" applyAlignment="1">
      <alignment horizontal="center" vertical="center"/>
    </xf>
    <xf numFmtId="0" fontId="25" fillId="0" borderId="10" xfId="24" applyFont="1" applyBorder="1" applyAlignment="1">
      <alignment vertical="top" wrapText="1"/>
    </xf>
    <xf numFmtId="0" fontId="25" fillId="0" borderId="22" xfId="24" applyFont="1" applyBorder="1" applyAlignment="1">
      <alignment horizontal="left" vertical="center" wrapText="1"/>
    </xf>
    <xf numFmtId="0" fontId="25" fillId="0" borderId="10" xfId="24" applyFont="1" applyBorder="1" applyAlignment="1">
      <alignment horizontal="left" vertical="center" wrapText="1"/>
    </xf>
    <xf numFmtId="0" fontId="29" fillId="0" borderId="5" xfId="0" applyFont="1" applyBorder="1" applyAlignment="1">
      <alignment horizontal="center" vertical="center"/>
    </xf>
    <xf numFmtId="183" fontId="19" fillId="3" borderId="2" xfId="24" applyNumberFormat="1" applyFont="1" applyFill="1" applyBorder="1" applyAlignment="1">
      <alignment horizontal="center" vertical="center"/>
    </xf>
    <xf numFmtId="183" fontId="17" fillId="0" borderId="2" xfId="24" applyNumberFormat="1" applyFont="1" applyBorder="1" applyAlignment="1">
      <alignment horizontal="center" vertical="center"/>
    </xf>
    <xf numFmtId="0" fontId="17" fillId="0" borderId="8" xfId="24" applyFont="1" applyBorder="1" applyAlignment="1">
      <alignment vertical="center" wrapText="1"/>
    </xf>
    <xf numFmtId="0" fontId="17" fillId="0" borderId="38" xfId="24" applyFont="1" applyBorder="1" applyAlignment="1">
      <alignment vertical="center" wrapText="1"/>
    </xf>
    <xf numFmtId="0" fontId="17" fillId="0" borderId="7" xfId="24" applyFont="1" applyBorder="1" applyAlignment="1">
      <alignment vertical="center" wrapText="1"/>
    </xf>
    <xf numFmtId="0" fontId="17" fillId="4" borderId="39" xfId="24" applyFont="1" applyFill="1" applyBorder="1" applyAlignment="1">
      <alignment horizontal="center" vertical="center" wrapText="1"/>
    </xf>
    <xf numFmtId="0" fontId="17" fillId="4" borderId="40" xfId="24" applyFont="1" applyFill="1" applyBorder="1" applyAlignment="1">
      <alignment horizontal="center" vertical="center" wrapText="1"/>
    </xf>
    <xf numFmtId="0" fontId="17" fillId="4" borderId="41" xfId="24" applyFont="1" applyFill="1" applyBorder="1" applyAlignment="1">
      <alignment horizontal="center" vertical="center" wrapText="1"/>
    </xf>
    <xf numFmtId="0" fontId="16" fillId="3" borderId="39" xfId="24" applyFont="1" applyFill="1" applyBorder="1" applyAlignment="1">
      <alignment vertical="center" shrinkToFit="1"/>
    </xf>
    <xf numFmtId="0" fontId="16" fillId="3" borderId="40" xfId="24" applyFont="1" applyFill="1" applyBorder="1" applyAlignment="1">
      <alignment vertical="center" shrinkToFit="1"/>
    </xf>
    <xf numFmtId="0" fontId="16" fillId="3" borderId="42" xfId="24" applyFont="1" applyFill="1" applyBorder="1" applyAlignment="1">
      <alignment vertical="center" shrinkToFit="1"/>
    </xf>
    <xf numFmtId="0" fontId="18" fillId="4" borderId="43" xfId="24" applyFont="1" applyFill="1" applyBorder="1" applyAlignment="1">
      <alignment horizontal="center" vertical="center" wrapText="1"/>
    </xf>
    <xf numFmtId="0" fontId="18" fillId="4" borderId="44" xfId="24" applyFont="1" applyFill="1" applyBorder="1" applyAlignment="1">
      <alignment horizontal="center" vertical="center" wrapText="1"/>
    </xf>
    <xf numFmtId="0" fontId="17" fillId="3" borderId="44" xfId="24" applyFont="1" applyFill="1" applyBorder="1" applyAlignment="1">
      <alignment vertical="center" wrapText="1"/>
    </xf>
    <xf numFmtId="0" fontId="17" fillId="3" borderId="39" xfId="24" applyFont="1" applyFill="1" applyBorder="1" applyAlignment="1">
      <alignment vertical="center" wrapText="1"/>
    </xf>
    <xf numFmtId="0" fontId="17" fillId="3" borderId="45" xfId="24" applyFont="1" applyFill="1" applyBorder="1" applyAlignment="1">
      <alignment vertical="center" wrapText="1"/>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0" fontId="16" fillId="0" borderId="30" xfId="24" applyFont="1" applyBorder="1" applyAlignment="1">
      <alignment horizontal="center" vertical="center" wrapText="1"/>
    </xf>
    <xf numFmtId="0" fontId="16" fillId="0" borderId="11" xfId="24" applyFont="1" applyBorder="1" applyAlignment="1">
      <alignment horizontal="center" vertical="center" wrapText="1"/>
    </xf>
    <xf numFmtId="0" fontId="17" fillId="4" borderId="46" xfId="24" applyFont="1" applyFill="1" applyBorder="1" applyAlignment="1">
      <alignment horizontal="center" vertical="center" wrapText="1"/>
    </xf>
    <xf numFmtId="0" fontId="17" fillId="4" borderId="12" xfId="24" applyFont="1" applyFill="1" applyBorder="1" applyAlignment="1">
      <alignment horizontal="center" vertical="center" wrapText="1"/>
    </xf>
    <xf numFmtId="0" fontId="17" fillId="4" borderId="26" xfId="24" applyFont="1" applyFill="1" applyBorder="1" applyAlignment="1">
      <alignment horizontal="center" vertical="center" wrapText="1"/>
    </xf>
    <xf numFmtId="0" fontId="17" fillId="4" borderId="4" xfId="24" applyFont="1" applyFill="1" applyBorder="1" applyAlignment="1">
      <alignment horizontal="center" vertical="center" wrapText="1"/>
    </xf>
    <xf numFmtId="0" fontId="17" fillId="4" borderId="38" xfId="24" applyFont="1" applyFill="1" applyBorder="1" applyAlignment="1">
      <alignment horizontal="center" vertical="center" wrapText="1"/>
    </xf>
    <xf numFmtId="0" fontId="17" fillId="4" borderId="11" xfId="24" applyFont="1" applyFill="1" applyBorder="1" applyAlignment="1">
      <alignment horizontal="center" vertical="center" wrapText="1"/>
    </xf>
    <xf numFmtId="0" fontId="17" fillId="4" borderId="47" xfId="24" applyFont="1" applyFill="1" applyBorder="1" applyAlignment="1">
      <alignment horizontal="center" vertical="center" wrapText="1"/>
    </xf>
    <xf numFmtId="0" fontId="37" fillId="3" borderId="38" xfId="24" applyFont="1" applyFill="1" applyBorder="1" applyAlignment="1">
      <alignment vertical="center" shrinkToFit="1"/>
    </xf>
    <xf numFmtId="0" fontId="37" fillId="3" borderId="11" xfId="24" applyFont="1" applyFill="1" applyBorder="1" applyAlignment="1">
      <alignment vertical="center" shrinkToFit="1"/>
    </xf>
    <xf numFmtId="0" fontId="37" fillId="3" borderId="47" xfId="24" applyFont="1" applyFill="1" applyBorder="1" applyAlignment="1">
      <alignment vertical="center" shrinkToFit="1"/>
    </xf>
    <xf numFmtId="0" fontId="33" fillId="3" borderId="38" xfId="24" applyFont="1" applyFill="1" applyBorder="1" applyAlignment="1">
      <alignment vertical="center" wrapText="1" shrinkToFit="1"/>
    </xf>
    <xf numFmtId="0" fontId="33" fillId="3" borderId="11" xfId="24" applyFont="1" applyFill="1" applyBorder="1" applyAlignment="1">
      <alignment vertical="center" shrinkToFit="1"/>
    </xf>
    <xf numFmtId="0" fontId="33" fillId="3" borderId="31" xfId="24" applyFont="1" applyFill="1" applyBorder="1" applyAlignment="1">
      <alignment vertical="center" shrinkToFit="1"/>
    </xf>
    <xf numFmtId="0" fontId="18" fillId="4" borderId="6" xfId="24" applyFont="1" applyFill="1" applyBorder="1" applyAlignment="1">
      <alignment horizontal="center" vertical="center" wrapText="1"/>
    </xf>
    <xf numFmtId="0" fontId="18" fillId="4" borderId="8" xfId="24" applyFont="1" applyFill="1" applyBorder="1" applyAlignment="1">
      <alignment horizontal="center" vertical="center" wrapText="1"/>
    </xf>
    <xf numFmtId="0" fontId="25" fillId="0" borderId="11" xfId="24" applyFont="1" applyBorder="1" applyAlignment="1">
      <alignment horizontal="center" vertical="center" wrapText="1"/>
    </xf>
    <xf numFmtId="0" fontId="16" fillId="0" borderId="11" xfId="24" applyFont="1" applyBorder="1" applyAlignment="1">
      <alignment horizontal="left" vertical="center" wrapText="1"/>
    </xf>
    <xf numFmtId="183" fontId="19" fillId="0" borderId="65" xfId="24" applyNumberFormat="1" applyFont="1" applyBorder="1" applyAlignment="1">
      <alignment horizontal="center" vertical="center" shrinkToFit="1"/>
    </xf>
    <xf numFmtId="183" fontId="19" fillId="0" borderId="66" xfId="24" applyNumberFormat="1" applyFont="1" applyBorder="1" applyAlignment="1">
      <alignment horizontal="center" vertical="center" shrinkToFit="1"/>
    </xf>
    <xf numFmtId="183" fontId="19" fillId="0" borderId="67" xfId="24" applyNumberFormat="1" applyFont="1" applyBorder="1" applyAlignment="1">
      <alignment horizontal="center" vertical="center" shrinkToFit="1"/>
    </xf>
    <xf numFmtId="183" fontId="19" fillId="0" borderId="68" xfId="24" applyNumberFormat="1" applyFont="1" applyBorder="1" applyAlignment="1">
      <alignment horizontal="center" vertical="center" shrinkToFit="1"/>
    </xf>
    <xf numFmtId="183" fontId="19" fillId="0" borderId="69" xfId="24" applyNumberFormat="1" applyFont="1" applyBorder="1" applyAlignment="1">
      <alignment horizontal="center" vertical="center" shrinkToFit="1"/>
    </xf>
    <xf numFmtId="183" fontId="19" fillId="0" borderId="70" xfId="24" applyNumberFormat="1" applyFont="1" applyBorder="1" applyAlignment="1">
      <alignment horizontal="center" vertical="center" shrinkToFit="1"/>
    </xf>
    <xf numFmtId="183" fontId="49" fillId="5" borderId="0" xfId="0" applyNumberFormat="1" applyFont="1" applyFill="1" applyAlignment="1">
      <alignment horizontal="center" vertical="center" wrapText="1"/>
    </xf>
    <xf numFmtId="0" fontId="48" fillId="0" borderId="4" xfId="0" applyFont="1" applyBorder="1" applyAlignment="1">
      <alignment horizontal="left" vertical="center" wrapText="1"/>
    </xf>
    <xf numFmtId="21" fontId="48" fillId="0" borderId="4" xfId="0" applyNumberFormat="1" applyFont="1" applyBorder="1" applyAlignment="1">
      <alignment horizontal="right" vertical="center" wrapText="1"/>
    </xf>
    <xf numFmtId="0" fontId="48" fillId="0" borderId="4" xfId="0" applyFont="1" applyBorder="1" applyAlignment="1">
      <alignment vertical="center" wrapText="1"/>
    </xf>
    <xf numFmtId="0" fontId="48" fillId="0" borderId="0" xfId="0" applyFont="1" applyAlignment="1">
      <alignment horizontal="left" vertical="center" wrapText="1"/>
    </xf>
    <xf numFmtId="183" fontId="48" fillId="0" borderId="4" xfId="0" applyNumberFormat="1" applyFont="1" applyBorder="1" applyAlignment="1">
      <alignment horizontal="right" vertical="center" wrapText="1"/>
    </xf>
    <xf numFmtId="0" fontId="48" fillId="0" borderId="6" xfId="0" applyFont="1" applyBorder="1" applyAlignment="1">
      <alignment horizontal="left" vertical="center"/>
    </xf>
    <xf numFmtId="0" fontId="48" fillId="0" borderId="8" xfId="0" applyFont="1" applyBorder="1" applyAlignment="1">
      <alignment horizontal="left" vertical="center"/>
    </xf>
    <xf numFmtId="0" fontId="55" fillId="0" borderId="8" xfId="0" applyFont="1" applyBorder="1" applyAlignment="1">
      <alignment horizontal="right" vertical="center" wrapText="1"/>
    </xf>
    <xf numFmtId="0" fontId="48" fillId="0" borderId="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63" xfId="0" applyFont="1" applyBorder="1" applyAlignment="1">
      <alignment horizontal="left" vertical="center" wrapText="1"/>
    </xf>
    <xf numFmtId="0" fontId="48" fillId="0" borderId="3" xfId="0" applyFont="1" applyBorder="1" applyAlignment="1">
      <alignment horizontal="left" vertical="center" wrapText="1"/>
    </xf>
    <xf numFmtId="183" fontId="55" fillId="0" borderId="58" xfId="0" applyNumberFormat="1" applyFont="1" applyBorder="1" applyAlignment="1">
      <alignment horizontal="right" vertical="center" wrapText="1"/>
    </xf>
    <xf numFmtId="183" fontId="55" fillId="0" borderId="2" xfId="0" applyNumberFormat="1" applyFont="1" applyBorder="1" applyAlignment="1">
      <alignment horizontal="right" vertical="center" wrapText="1"/>
    </xf>
    <xf numFmtId="183" fontId="55" fillId="0" borderId="59" xfId="0" applyNumberFormat="1" applyFont="1" applyBorder="1" applyAlignment="1">
      <alignment horizontal="right" vertical="center" wrapText="1"/>
    </xf>
    <xf numFmtId="0" fontId="48" fillId="0" borderId="3" xfId="0" applyFont="1" applyBorder="1" applyAlignment="1">
      <alignment horizontal="center" vertical="center" wrapText="1"/>
    </xf>
    <xf numFmtId="0" fontId="48" fillId="0" borderId="64" xfId="0" applyFont="1" applyBorder="1" applyAlignment="1">
      <alignment horizontal="center" vertical="center" wrapText="1"/>
    </xf>
    <xf numFmtId="0" fontId="48" fillId="0" borderId="43" xfId="0" applyFont="1" applyBorder="1" applyAlignment="1">
      <alignment horizontal="left" vertical="center" wrapText="1"/>
    </xf>
    <xf numFmtId="0" fontId="48" fillId="0" borderId="44" xfId="0" applyFont="1" applyBorder="1" applyAlignment="1">
      <alignment horizontal="left" vertical="center" wrapText="1"/>
    </xf>
    <xf numFmtId="183" fontId="55" fillId="0" borderId="44" xfId="0" applyNumberFormat="1" applyFont="1" applyBorder="1" applyAlignment="1">
      <alignment horizontal="right" vertical="center" wrapText="1"/>
    </xf>
    <xf numFmtId="0" fontId="48" fillId="0" borderId="44" xfId="0" applyFont="1" applyBorder="1" applyAlignment="1">
      <alignment horizontal="center" vertical="center" wrapText="1"/>
    </xf>
    <xf numFmtId="0" fontId="48" fillId="0" borderId="45" xfId="0" applyFont="1" applyBorder="1" applyAlignment="1">
      <alignment horizontal="center" vertical="center" wrapText="1"/>
    </xf>
    <xf numFmtId="0" fontId="52" fillId="0" borderId="0" xfId="0" applyFont="1" applyAlignment="1">
      <alignment horizontal="left" vertical="center"/>
    </xf>
    <xf numFmtId="0" fontId="51" fillId="0" borderId="6" xfId="24" applyFont="1" applyBorder="1" applyAlignment="1">
      <alignment horizontal="right" vertical="center"/>
    </xf>
    <xf numFmtId="0" fontId="51" fillId="0" borderId="8" xfId="24" applyFont="1" applyBorder="1" applyAlignment="1">
      <alignment horizontal="right" vertical="center"/>
    </xf>
    <xf numFmtId="176" fontId="50" fillId="0" borderId="8" xfId="24" applyNumberFormat="1" applyFont="1" applyBorder="1" applyAlignment="1">
      <alignment horizontal="right" vertical="center"/>
    </xf>
    <xf numFmtId="176" fontId="50" fillId="0" borderId="7" xfId="24" applyNumberFormat="1" applyFont="1" applyBorder="1" applyAlignment="1">
      <alignment horizontal="right" vertical="center"/>
    </xf>
    <xf numFmtId="183" fontId="21" fillId="5" borderId="3" xfId="24" applyNumberFormat="1" applyFont="1" applyFill="1" applyBorder="1" applyAlignment="1">
      <alignment horizontal="center" vertical="center"/>
    </xf>
    <xf numFmtId="181" fontId="50" fillId="0" borderId="43" xfId="24" applyNumberFormat="1" applyFont="1" applyBorder="1">
      <alignment vertical="center"/>
    </xf>
    <xf numFmtId="181" fontId="50" fillId="0" borderId="44" xfId="24" applyNumberFormat="1" applyFont="1" applyBorder="1">
      <alignment vertical="center"/>
    </xf>
    <xf numFmtId="183" fontId="51" fillId="0" borderId="44" xfId="24" applyNumberFormat="1" applyFont="1" applyBorder="1">
      <alignment vertical="center"/>
    </xf>
    <xf numFmtId="183" fontId="51" fillId="0" borderId="45" xfId="24" applyNumberFormat="1" applyFont="1" applyBorder="1">
      <alignment vertical="center"/>
    </xf>
    <xf numFmtId="0" fontId="48" fillId="0" borderId="6" xfId="0" applyFont="1" applyBorder="1" applyAlignment="1">
      <alignment horizontal="left" vertical="center" wrapText="1"/>
    </xf>
    <xf numFmtId="0" fontId="48" fillId="0" borderId="8" xfId="0" applyFont="1" applyBorder="1" applyAlignment="1">
      <alignment horizontal="left" vertical="center" wrapText="1"/>
    </xf>
    <xf numFmtId="183" fontId="55" fillId="0" borderId="3" xfId="0" applyNumberFormat="1" applyFont="1" applyBorder="1" applyAlignment="1">
      <alignment horizontal="right" vertical="center" wrapText="1"/>
    </xf>
    <xf numFmtId="0" fontId="55" fillId="0" borderId="44" xfId="0" applyFont="1" applyBorder="1" applyAlignment="1">
      <alignment horizontal="right" vertical="center" wrapText="1"/>
    </xf>
    <xf numFmtId="183" fontId="55" fillId="0" borderId="8" xfId="0" applyNumberFormat="1" applyFont="1" applyBorder="1" applyAlignment="1">
      <alignment horizontal="right" vertical="center" wrapText="1"/>
    </xf>
    <xf numFmtId="20" fontId="23" fillId="0" borderId="0" xfId="31" applyNumberFormat="1" applyFont="1">
      <alignment vertical="center"/>
    </xf>
    <xf numFmtId="0" fontId="23" fillId="3" borderId="58" xfId="31" applyFont="1" applyFill="1" applyBorder="1" applyAlignment="1">
      <alignment horizontal="center" vertical="center"/>
    </xf>
    <xf numFmtId="0" fontId="23" fillId="3" borderId="59" xfId="31" applyFont="1" applyFill="1" applyBorder="1" applyAlignment="1">
      <alignment horizontal="center" vertical="center"/>
    </xf>
    <xf numFmtId="0" fontId="23" fillId="0" borderId="0" xfId="31" applyFont="1">
      <alignment vertical="center"/>
    </xf>
  </cellXfs>
  <cellStyles count="32">
    <cellStyle name="blank" xfId="1" xr:uid="{00000000-0005-0000-0000-000000000000}"/>
    <cellStyle name="Comma  - Style1" xfId="2" xr:uid="{00000000-0005-0000-0000-000001000000}"/>
    <cellStyle name="Comma  - Style2" xfId="3" xr:uid="{00000000-0005-0000-0000-000002000000}"/>
    <cellStyle name="Comma  - Style3" xfId="4" xr:uid="{00000000-0005-0000-0000-000003000000}"/>
    <cellStyle name="Comma  - Style4" xfId="5" xr:uid="{00000000-0005-0000-0000-000004000000}"/>
    <cellStyle name="Comma  - Style5" xfId="6" xr:uid="{00000000-0005-0000-0000-000005000000}"/>
    <cellStyle name="Comma  - Style6" xfId="7" xr:uid="{00000000-0005-0000-0000-000006000000}"/>
    <cellStyle name="Comma  - Style7" xfId="8" xr:uid="{00000000-0005-0000-0000-000007000000}"/>
    <cellStyle name="Comma  - Style8" xfId="9" xr:uid="{00000000-0005-0000-0000-000008000000}"/>
    <cellStyle name="Header" xfId="10" xr:uid="{00000000-0005-0000-0000-000009000000}"/>
    <cellStyle name="Header1" xfId="11" xr:uid="{00000000-0005-0000-0000-00000A000000}"/>
    <cellStyle name="Header2" xfId="12" xr:uid="{00000000-0005-0000-0000-00000B000000}"/>
    <cellStyle name="MSゴシック14" xfId="13" xr:uid="{00000000-0005-0000-0000-00000C000000}"/>
    <cellStyle name="MSみんちょう10" xfId="14" xr:uid="{00000000-0005-0000-0000-00000D000000}"/>
    <cellStyle name="Percent (0)" xfId="15" xr:uid="{00000000-0005-0000-0000-00000E000000}"/>
    <cellStyle name="PSChar" xfId="16" xr:uid="{00000000-0005-0000-0000-00000F000000}"/>
    <cellStyle name="PSDate" xfId="17" xr:uid="{00000000-0005-0000-0000-000010000000}"/>
    <cellStyle name="PSDec" xfId="18" xr:uid="{00000000-0005-0000-0000-000011000000}"/>
    <cellStyle name="PSHeading" xfId="19" xr:uid="{00000000-0005-0000-0000-000012000000}"/>
    <cellStyle name="PSInt" xfId="20" xr:uid="{00000000-0005-0000-0000-000013000000}"/>
    <cellStyle name="PSSpacer" xfId="21" xr:uid="{00000000-0005-0000-0000-000014000000}"/>
    <cellStyle name="パーセント 2" xfId="29" xr:uid="{00000000-0005-0000-0000-000015000000}"/>
    <cellStyle name="桁区切り 2" xfId="22" xr:uid="{00000000-0005-0000-0000-000017000000}"/>
    <cellStyle name="標準" xfId="0" builtinId="0"/>
    <cellStyle name="標準 2" xfId="23" xr:uid="{00000000-0005-0000-0000-000019000000}"/>
    <cellStyle name="標準 2 2" xfId="28" xr:uid="{00000000-0005-0000-0000-00001A000000}"/>
    <cellStyle name="標準 2_2013-12_timecard" xfId="24" xr:uid="{00000000-0005-0000-0000-00001B000000}"/>
    <cellStyle name="標準 3" xfId="25" xr:uid="{00000000-0005-0000-0000-00001C000000}"/>
    <cellStyle name="標準 3 2" xfId="30" xr:uid="{00000000-0005-0000-0000-00001D000000}"/>
    <cellStyle name="標準 4" xfId="26" xr:uid="{00000000-0005-0000-0000-00001E000000}"/>
    <cellStyle name="標準 5" xfId="27" xr:uid="{00000000-0005-0000-0000-00001F000000}"/>
    <cellStyle name="標準 6" xfId="31" xr:uid="{EA73240A-AB9A-4102-B8DF-ADE933220014}"/>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0</xdr:row>
          <xdr:rowOff>0</xdr:rowOff>
        </xdr:from>
        <xdr:to>
          <xdr:col>85</xdr:col>
          <xdr:colOff>68580</xdr:colOff>
          <xdr:row>53</xdr:row>
          <xdr:rowOff>129540</xdr:rowOff>
        </xdr:to>
        <xdr:pic>
          <xdr:nvPicPr>
            <xdr:cNvPr id="2" name="図 1">
              <a:extLst>
                <a:ext uri="{FF2B5EF4-FFF2-40B4-BE49-F238E27FC236}">
                  <a16:creationId xmlns:a16="http://schemas.microsoft.com/office/drawing/2014/main" id="{44DE066A-6A65-1881-61F3-45B4EDBAF015}"/>
                </a:ext>
              </a:extLst>
            </xdr:cNvPr>
            <xdr:cNvPicPr>
              <a:picLocks noChangeAspect="1" noChangeArrowheads="1"/>
              <a:extLst>
                <a:ext uri="{84589F7E-364E-4C9E-8A38-B11213B215E9}">
                  <a14:cameraTool cellRange="※変更禁止!$A$30:$AE$89" spid="_x0000_s13412"/>
                </a:ext>
              </a:extLst>
            </xdr:cNvPicPr>
          </xdr:nvPicPr>
          <xdr:blipFill>
            <a:blip xmlns:r="http://schemas.openxmlformats.org/officeDocument/2006/relationships" r:embed="rId1"/>
            <a:srcRect/>
            <a:stretch>
              <a:fillRect/>
            </a:stretch>
          </xdr:blipFill>
          <xdr:spPr bwMode="auto">
            <a:xfrm>
              <a:off x="7581900" y="0"/>
              <a:ext cx="7566660" cy="127635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30</xdr:row>
      <xdr:rowOff>121920</xdr:rowOff>
    </xdr:from>
    <xdr:to>
      <xdr:col>17</xdr:col>
      <xdr:colOff>15240</xdr:colOff>
      <xdr:row>30</xdr:row>
      <xdr:rowOff>121920</xdr:rowOff>
    </xdr:to>
    <xdr:cxnSp macro="">
      <xdr:nvCxnSpPr>
        <xdr:cNvPr id="16" name="直線矢印コネクタ 15">
          <a:extLst>
            <a:ext uri="{FF2B5EF4-FFF2-40B4-BE49-F238E27FC236}">
              <a16:creationId xmlns:a16="http://schemas.microsoft.com/office/drawing/2014/main" id="{93E63231-C9AC-4BB7-B7F9-575413226455}"/>
            </a:ext>
          </a:extLst>
        </xdr:cNvPr>
        <xdr:cNvCxnSpPr/>
      </xdr:nvCxnSpPr>
      <xdr:spPr>
        <a:xfrm>
          <a:off x="3413760" y="553974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30</xdr:row>
      <xdr:rowOff>129540</xdr:rowOff>
    </xdr:from>
    <xdr:to>
      <xdr:col>12</xdr:col>
      <xdr:colOff>0</xdr:colOff>
      <xdr:row>30</xdr:row>
      <xdr:rowOff>129540</xdr:rowOff>
    </xdr:to>
    <xdr:cxnSp macro="">
      <xdr:nvCxnSpPr>
        <xdr:cNvPr id="17" name="直線矢印コネクタ 16">
          <a:extLst>
            <a:ext uri="{FF2B5EF4-FFF2-40B4-BE49-F238E27FC236}">
              <a16:creationId xmlns:a16="http://schemas.microsoft.com/office/drawing/2014/main" id="{E7ECC9F6-EAC8-4AD5-B933-8C9132CD8211}"/>
            </a:ext>
          </a:extLst>
        </xdr:cNvPr>
        <xdr:cNvCxnSpPr/>
      </xdr:nvCxnSpPr>
      <xdr:spPr>
        <a:xfrm>
          <a:off x="2186940" y="554736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243840</xdr:colOff>
      <xdr:row>32</xdr:row>
      <xdr:rowOff>121920</xdr:rowOff>
    </xdr:from>
    <xdr:to>
      <xdr:col>16</xdr:col>
      <xdr:colOff>243840</xdr:colOff>
      <xdr:row>32</xdr:row>
      <xdr:rowOff>129540</xdr:rowOff>
    </xdr:to>
    <xdr:cxnSp macro="">
      <xdr:nvCxnSpPr>
        <xdr:cNvPr id="18" name="直線矢印コネクタ 17">
          <a:extLst>
            <a:ext uri="{FF2B5EF4-FFF2-40B4-BE49-F238E27FC236}">
              <a16:creationId xmlns:a16="http://schemas.microsoft.com/office/drawing/2014/main" id="{8C6E454A-28E6-4309-B463-B72A01F16ADA}"/>
            </a:ext>
          </a:extLst>
        </xdr:cNvPr>
        <xdr:cNvCxnSpPr/>
      </xdr:nvCxnSpPr>
      <xdr:spPr>
        <a:xfrm flipV="1">
          <a:off x="2682240" y="59664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33</xdr:row>
      <xdr:rowOff>99060</xdr:rowOff>
    </xdr:from>
    <xdr:to>
      <xdr:col>15</xdr:col>
      <xdr:colOff>0</xdr:colOff>
      <xdr:row>33</xdr:row>
      <xdr:rowOff>106680</xdr:rowOff>
    </xdr:to>
    <xdr:cxnSp macro="">
      <xdr:nvCxnSpPr>
        <xdr:cNvPr id="19" name="直線矢印コネクタ 18">
          <a:extLst>
            <a:ext uri="{FF2B5EF4-FFF2-40B4-BE49-F238E27FC236}">
              <a16:creationId xmlns:a16="http://schemas.microsoft.com/office/drawing/2014/main" id="{73FE9584-5288-4473-8FEC-F73FC9A69AC8}"/>
            </a:ext>
          </a:extLst>
        </xdr:cNvPr>
        <xdr:cNvCxnSpPr/>
      </xdr:nvCxnSpPr>
      <xdr:spPr>
        <a:xfrm flipV="1">
          <a:off x="2194560" y="61569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xdr:colOff>
      <xdr:row>34</xdr:row>
      <xdr:rowOff>167640</xdr:rowOff>
    </xdr:from>
    <xdr:to>
      <xdr:col>15</xdr:col>
      <xdr:colOff>0</xdr:colOff>
      <xdr:row>34</xdr:row>
      <xdr:rowOff>175260</xdr:rowOff>
    </xdr:to>
    <xdr:cxnSp macro="">
      <xdr:nvCxnSpPr>
        <xdr:cNvPr id="20" name="直線矢印コネクタ 19">
          <a:extLst>
            <a:ext uri="{FF2B5EF4-FFF2-40B4-BE49-F238E27FC236}">
              <a16:creationId xmlns:a16="http://schemas.microsoft.com/office/drawing/2014/main" id="{A1250D4C-E286-4123-98C9-8872BB18B8E8}"/>
            </a:ext>
          </a:extLst>
        </xdr:cNvPr>
        <xdr:cNvCxnSpPr/>
      </xdr:nvCxnSpPr>
      <xdr:spPr>
        <a:xfrm flipV="1">
          <a:off x="2689860" y="6438900"/>
          <a:ext cx="9677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21" name="直線矢印コネクタ 20">
          <a:extLst>
            <a:ext uri="{FF2B5EF4-FFF2-40B4-BE49-F238E27FC236}">
              <a16:creationId xmlns:a16="http://schemas.microsoft.com/office/drawing/2014/main" id="{2A13BD4C-B14A-41EE-ADBF-1B0FE34B5A2F}"/>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22" name="直線矢印コネクタ 21">
          <a:extLst>
            <a:ext uri="{FF2B5EF4-FFF2-40B4-BE49-F238E27FC236}">
              <a16:creationId xmlns:a16="http://schemas.microsoft.com/office/drawing/2014/main" id="{E2191D28-17DC-4ED0-87F5-8E87DECB78FC}"/>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23" name="直線矢印コネクタ 22">
          <a:extLst>
            <a:ext uri="{FF2B5EF4-FFF2-40B4-BE49-F238E27FC236}">
              <a16:creationId xmlns:a16="http://schemas.microsoft.com/office/drawing/2014/main" id="{A57CCE58-AB74-4C44-9AD2-C7C741540EAC}"/>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24" name="直線矢印コネクタ 23">
          <a:extLst>
            <a:ext uri="{FF2B5EF4-FFF2-40B4-BE49-F238E27FC236}">
              <a16:creationId xmlns:a16="http://schemas.microsoft.com/office/drawing/2014/main" id="{5A8137B6-9653-4C43-BDEF-4E59AC6E3AD2}"/>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36576" tIns="22860" rIns="0" bIns="0" anchor="t" upright="1"/>
      <a:lstStyle>
        <a:defPPr algn="l" rtl="0">
          <a:lnSpc>
            <a:spcPts val="1900"/>
          </a:lnSpc>
          <a:defRPr sz="16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R47"/>
  <sheetViews>
    <sheetView showGridLines="0" tabSelected="1" view="pageBreakPreview" zoomScale="85" zoomScaleNormal="75" zoomScaleSheetLayoutView="85" workbookViewId="0">
      <selection activeCell="G40" sqref="G40:I40"/>
    </sheetView>
  </sheetViews>
  <sheetFormatPr defaultColWidth="2.6640625" defaultRowHeight="18.75" customHeight="1" x14ac:dyDescent="0.2"/>
  <cols>
    <col min="1" max="1" width="6.44140625" style="37" customWidth="1"/>
    <col min="2" max="2" width="2.6640625" style="18" customWidth="1"/>
    <col min="3" max="3" width="2.6640625" style="18"/>
    <col min="4" max="4" width="2.6640625" style="18" customWidth="1"/>
    <col min="5" max="5" width="2.6640625" style="18"/>
    <col min="6" max="11" width="2.6640625" style="18" customWidth="1"/>
    <col min="12" max="17" width="2.6640625" style="18"/>
    <col min="18" max="23" width="2.6640625" style="18" customWidth="1"/>
    <col min="24" max="24" width="2.6640625" style="18"/>
    <col min="25" max="26" width="3.33203125" style="18" customWidth="1"/>
    <col min="27" max="27" width="5.21875" style="18" hidden="1" customWidth="1"/>
    <col min="28" max="28" width="5.109375" style="18" hidden="1" customWidth="1"/>
    <col min="29" max="33" width="0" style="18" hidden="1" customWidth="1"/>
    <col min="34" max="35" width="2.6640625" style="18" hidden="1" customWidth="1"/>
    <col min="36" max="37" width="2.44140625" style="18" customWidth="1"/>
    <col min="38" max="38" width="4.77734375" style="18" customWidth="1"/>
    <col min="39" max="46" width="2.5546875" style="18" customWidth="1"/>
    <col min="47" max="48" width="6" style="11" customWidth="1"/>
    <col min="49" max="50" width="2.6640625" style="18"/>
    <col min="51" max="51" width="7.33203125" style="18" customWidth="1"/>
    <col min="52" max="16384" width="2.6640625" style="18"/>
  </cols>
  <sheetData>
    <row r="1" spans="1:52" ht="23.25" customHeight="1" x14ac:dyDescent="0.2">
      <c r="A1" s="223">
        <v>2022</v>
      </c>
      <c r="B1" s="224"/>
      <c r="C1" s="1" t="s">
        <v>2</v>
      </c>
      <c r="D1" s="53">
        <v>12</v>
      </c>
      <c r="E1" s="54" t="s">
        <v>35</v>
      </c>
      <c r="F1" s="54">
        <v>1</v>
      </c>
      <c r="G1" s="54">
        <v>6</v>
      </c>
      <c r="H1" s="54" t="s">
        <v>11</v>
      </c>
      <c r="I1" s="54" t="s">
        <v>36</v>
      </c>
      <c r="J1" s="240">
        <f>IF(D1=12,A1+1,A1)</f>
        <v>2023</v>
      </c>
      <c r="K1" s="240"/>
      <c r="L1" s="1" t="s">
        <v>2</v>
      </c>
      <c r="M1" s="54">
        <f>IF(D1=12,1,D1+1)</f>
        <v>1</v>
      </c>
      <c r="N1" s="54" t="s">
        <v>35</v>
      </c>
      <c r="O1" s="54">
        <v>1</v>
      </c>
      <c r="P1" s="54">
        <v>5</v>
      </c>
      <c r="Q1" s="54" t="s">
        <v>11</v>
      </c>
      <c r="R1" s="241" t="s">
        <v>37</v>
      </c>
      <c r="S1" s="241"/>
      <c r="T1" s="241"/>
      <c r="U1" s="241"/>
      <c r="V1" s="241"/>
      <c r="W1" s="241"/>
      <c r="X1" s="241"/>
      <c r="Y1" s="241"/>
      <c r="Z1" s="15"/>
      <c r="AA1" s="15"/>
      <c r="AB1" s="15"/>
      <c r="AC1" s="15"/>
      <c r="AD1" s="15"/>
      <c r="AE1" s="15"/>
      <c r="AF1" s="15"/>
      <c r="AG1" s="15"/>
      <c r="AH1" s="15"/>
      <c r="AI1" s="15"/>
      <c r="AJ1" s="15"/>
      <c r="AL1" s="16"/>
      <c r="AM1" s="16"/>
      <c r="AN1" s="16"/>
      <c r="AP1" s="55" t="s">
        <v>38</v>
      </c>
      <c r="AQ1" s="16"/>
      <c r="AR1" s="16"/>
      <c r="AS1" s="16"/>
      <c r="AT1" s="17"/>
    </row>
    <row r="2" spans="1:52" ht="10.5" customHeight="1" thickBot="1" x14ac:dyDescent="0.25">
      <c r="A2" s="9"/>
      <c r="B2" s="5"/>
      <c r="C2" s="6"/>
      <c r="D2" s="7"/>
      <c r="E2" s="8"/>
      <c r="F2" s="8"/>
      <c r="G2" s="8"/>
      <c r="H2" s="8"/>
      <c r="I2" s="8"/>
      <c r="J2" s="8"/>
      <c r="K2" s="8"/>
      <c r="L2" s="8"/>
      <c r="M2" s="19"/>
      <c r="N2" s="19"/>
      <c r="O2" s="19"/>
      <c r="P2" s="19"/>
      <c r="Q2" s="19"/>
      <c r="R2" s="19"/>
      <c r="S2" s="19"/>
      <c r="T2" s="20"/>
      <c r="U2" s="20"/>
      <c r="V2" s="20"/>
      <c r="W2" s="20"/>
      <c r="X2" s="20"/>
      <c r="AT2" s="21"/>
    </row>
    <row r="3" spans="1:52" ht="27" customHeight="1" x14ac:dyDescent="0.2">
      <c r="A3" s="225" t="s">
        <v>4</v>
      </c>
      <c r="B3" s="226"/>
      <c r="C3" s="226"/>
      <c r="D3" s="229" t="s">
        <v>13</v>
      </c>
      <c r="E3" s="230"/>
      <c r="F3" s="231"/>
      <c r="G3" s="232"/>
      <c r="H3" s="233"/>
      <c r="I3" s="233"/>
      <c r="J3" s="233"/>
      <c r="K3" s="233"/>
      <c r="L3" s="233"/>
      <c r="M3" s="233"/>
      <c r="N3" s="233"/>
      <c r="O3" s="234"/>
      <c r="P3" s="229" t="s">
        <v>7</v>
      </c>
      <c r="Q3" s="230"/>
      <c r="R3" s="231"/>
      <c r="S3" s="235"/>
      <c r="T3" s="236"/>
      <c r="U3" s="236"/>
      <c r="V3" s="236"/>
      <c r="W3" s="236"/>
      <c r="X3" s="237"/>
      <c r="Y3" s="238" t="s">
        <v>5</v>
      </c>
      <c r="Z3" s="239"/>
      <c r="AA3" s="239"/>
      <c r="AB3" s="239"/>
      <c r="AC3" s="239"/>
      <c r="AD3" s="239"/>
      <c r="AE3" s="239"/>
      <c r="AF3" s="239"/>
      <c r="AG3" s="239"/>
      <c r="AH3" s="239"/>
      <c r="AI3" s="239"/>
      <c r="AJ3" s="239"/>
      <c r="AK3" s="239"/>
      <c r="AL3" s="239"/>
      <c r="AM3" s="206" t="s">
        <v>32</v>
      </c>
      <c r="AN3" s="206"/>
      <c r="AO3" s="206"/>
      <c r="AP3" s="206"/>
      <c r="AQ3" s="207"/>
      <c r="AR3" s="207"/>
      <c r="AS3" s="207"/>
      <c r="AT3" s="208"/>
    </row>
    <row r="4" spans="1:52" ht="27" customHeight="1" thickBot="1" x14ac:dyDescent="0.25">
      <c r="A4" s="227"/>
      <c r="B4" s="228"/>
      <c r="C4" s="228"/>
      <c r="D4" s="209" t="s">
        <v>14</v>
      </c>
      <c r="E4" s="210"/>
      <c r="F4" s="211"/>
      <c r="G4" s="212"/>
      <c r="H4" s="213"/>
      <c r="I4" s="213"/>
      <c r="J4" s="213"/>
      <c r="K4" s="213"/>
      <c r="L4" s="213"/>
      <c r="M4" s="213"/>
      <c r="N4" s="213"/>
      <c r="O4" s="213"/>
      <c r="P4" s="213"/>
      <c r="Q4" s="213"/>
      <c r="R4" s="213"/>
      <c r="S4" s="213"/>
      <c r="T4" s="213"/>
      <c r="U4" s="213"/>
      <c r="V4" s="213"/>
      <c r="W4" s="213"/>
      <c r="X4" s="214"/>
      <c r="Y4" s="215" t="s">
        <v>6</v>
      </c>
      <c r="Z4" s="216"/>
      <c r="AA4" s="216"/>
      <c r="AB4" s="216"/>
      <c r="AC4" s="216"/>
      <c r="AD4" s="216"/>
      <c r="AE4" s="216"/>
      <c r="AF4" s="216"/>
      <c r="AG4" s="216"/>
      <c r="AH4" s="216"/>
      <c r="AI4" s="216"/>
      <c r="AJ4" s="216"/>
      <c r="AK4" s="216"/>
      <c r="AL4" s="216"/>
      <c r="AM4" s="217"/>
      <c r="AN4" s="217"/>
      <c r="AO4" s="217"/>
      <c r="AP4" s="217"/>
      <c r="AQ4" s="218"/>
      <c r="AR4" s="218"/>
      <c r="AS4" s="218"/>
      <c r="AT4" s="219"/>
    </row>
    <row r="5" spans="1:52" ht="8.25" customHeight="1" thickBot="1" x14ac:dyDescent="0.25">
      <c r="A5" s="220"/>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2"/>
    </row>
    <row r="6" spans="1:52" ht="13.5" customHeight="1" thickBot="1" x14ac:dyDescent="0.25">
      <c r="A6" s="41"/>
      <c r="B6" s="174" t="s">
        <v>31</v>
      </c>
      <c r="C6" s="200"/>
      <c r="D6" s="200"/>
      <c r="E6" s="176">
        <f>COUNTIFS(C12:C42,"&lt;&gt;休",A12:A42,"&lt;&gt;-",C12:C42,"&lt;&gt;■",C12:C42,"&lt;&gt;□")</f>
        <v>21</v>
      </c>
      <c r="F6" s="176"/>
      <c r="G6" s="176"/>
      <c r="H6" s="22" t="s">
        <v>11</v>
      </c>
      <c r="I6" s="201" t="s">
        <v>164</v>
      </c>
      <c r="J6" s="202"/>
      <c r="K6" s="202"/>
      <c r="L6" s="202"/>
      <c r="M6" s="176">
        <f>COUNTIF(C12:C42,"欠")</f>
        <v>0</v>
      </c>
      <c r="N6" s="176"/>
      <c r="O6" s="176"/>
      <c r="P6" s="22" t="s">
        <v>11</v>
      </c>
      <c r="Q6" s="23"/>
      <c r="R6" s="24"/>
      <c r="S6" s="23"/>
      <c r="T6" s="23"/>
      <c r="U6" s="23"/>
      <c r="V6" s="50"/>
      <c r="W6" s="56" t="s">
        <v>39</v>
      </c>
      <c r="X6" s="57"/>
      <c r="Y6" s="57"/>
      <c r="Z6" s="58"/>
      <c r="AA6" s="58"/>
      <c r="AB6" s="58"/>
      <c r="AC6" s="58"/>
      <c r="AD6" s="58"/>
      <c r="AE6" s="58"/>
      <c r="AF6" s="58"/>
      <c r="AG6" s="58"/>
      <c r="AH6" s="58"/>
      <c r="AI6" s="58"/>
      <c r="AJ6" s="58"/>
      <c r="AK6" s="59"/>
      <c r="AL6" s="23"/>
      <c r="AM6" s="191" t="s">
        <v>25</v>
      </c>
      <c r="AN6" s="192"/>
      <c r="AO6" s="192"/>
      <c r="AP6" s="193"/>
      <c r="AQ6" s="155" t="s">
        <v>26</v>
      </c>
      <c r="AR6" s="156"/>
      <c r="AS6" s="156"/>
      <c r="AT6" s="194"/>
      <c r="AU6" s="44"/>
      <c r="AV6" s="44"/>
    </row>
    <row r="7" spans="1:52" ht="13.5" customHeight="1" x14ac:dyDescent="0.2">
      <c r="A7" s="41"/>
      <c r="B7" s="195" t="s">
        <v>8</v>
      </c>
      <c r="C7" s="196"/>
      <c r="D7" s="196"/>
      <c r="E7" s="182">
        <f>COUNTA(D12:F42)</f>
        <v>0</v>
      </c>
      <c r="F7" s="182"/>
      <c r="G7" s="182"/>
      <c r="H7" s="25" t="s">
        <v>11</v>
      </c>
      <c r="I7" s="197" t="s">
        <v>165</v>
      </c>
      <c r="J7" s="198"/>
      <c r="K7" s="198"/>
      <c r="L7" s="198"/>
      <c r="M7" s="182">
        <f>COUNTIF(C12:C42,"○")/2+COUNTIF(C12:C42,"◎")</f>
        <v>0</v>
      </c>
      <c r="N7" s="182"/>
      <c r="O7" s="182"/>
      <c r="P7" s="25" t="s">
        <v>11</v>
      </c>
      <c r="Q7" s="23"/>
      <c r="R7" s="23"/>
      <c r="S7" s="199" t="s">
        <v>23</v>
      </c>
      <c r="T7" s="199"/>
      <c r="U7" s="199"/>
      <c r="V7" s="48"/>
      <c r="W7" s="63" t="s">
        <v>41</v>
      </c>
      <c r="X7" s="60"/>
      <c r="Y7" s="204">
        <v>5.833333333333333</v>
      </c>
      <c r="Z7" s="204"/>
      <c r="AA7" s="61"/>
      <c r="AB7" s="61"/>
      <c r="AC7" s="61"/>
      <c r="AD7" s="61"/>
      <c r="AE7" s="61"/>
      <c r="AF7" s="61"/>
      <c r="AG7" s="61"/>
      <c r="AH7" s="61"/>
      <c r="AI7" s="61"/>
      <c r="AJ7" s="64" t="s">
        <v>42</v>
      </c>
      <c r="AK7" s="62"/>
      <c r="AL7" s="49"/>
      <c r="AM7" s="165" t="s">
        <v>28</v>
      </c>
      <c r="AN7" s="166"/>
      <c r="AO7" s="166"/>
      <c r="AP7" s="167"/>
      <c r="AQ7" s="165" t="s">
        <v>27</v>
      </c>
      <c r="AR7" s="166"/>
      <c r="AS7" s="166"/>
      <c r="AT7" s="167"/>
      <c r="AU7" s="44"/>
      <c r="AV7" s="44"/>
    </row>
    <row r="8" spans="1:52" ht="13.5" customHeight="1" x14ac:dyDescent="0.2">
      <c r="A8" s="41"/>
      <c r="B8" s="174" t="s">
        <v>15</v>
      </c>
      <c r="C8" s="175"/>
      <c r="D8" s="175"/>
      <c r="E8" s="176">
        <f>COUNTIF(C12:C42,"▲")</f>
        <v>0</v>
      </c>
      <c r="F8" s="176"/>
      <c r="G8" s="176"/>
      <c r="H8" s="22" t="s">
        <v>11</v>
      </c>
      <c r="I8" s="177" t="s">
        <v>17</v>
      </c>
      <c r="J8" s="178"/>
      <c r="K8" s="178"/>
      <c r="L8" s="178"/>
      <c r="M8" s="176">
        <f>COUNTIF(C12:C42,"☆")</f>
        <v>0</v>
      </c>
      <c r="N8" s="176"/>
      <c r="O8" s="176"/>
      <c r="P8" s="22" t="s">
        <v>11</v>
      </c>
      <c r="Q8" s="23"/>
      <c r="R8" s="23"/>
      <c r="S8" s="179">
        <v>0.33333333333333331</v>
      </c>
      <c r="T8" s="179"/>
      <c r="U8" s="179"/>
      <c r="V8" s="48"/>
      <c r="W8" s="63" t="s">
        <v>40</v>
      </c>
      <c r="X8" s="60"/>
      <c r="Y8" s="204">
        <v>8.3333333333333339</v>
      </c>
      <c r="Z8" s="204"/>
      <c r="AA8" s="61"/>
      <c r="AB8" s="61"/>
      <c r="AC8" s="61"/>
      <c r="AD8" s="61"/>
      <c r="AE8" s="61"/>
      <c r="AF8" s="61"/>
      <c r="AG8" s="61"/>
      <c r="AH8" s="61"/>
      <c r="AI8" s="61"/>
      <c r="AJ8" s="64" t="s">
        <v>42</v>
      </c>
      <c r="AK8" s="62"/>
      <c r="AL8" s="49"/>
      <c r="AM8" s="168"/>
      <c r="AN8" s="169"/>
      <c r="AO8" s="169"/>
      <c r="AP8" s="170"/>
      <c r="AQ8" s="168"/>
      <c r="AR8" s="169"/>
      <c r="AS8" s="169"/>
      <c r="AT8" s="170"/>
      <c r="AU8" s="44"/>
      <c r="AV8" s="44"/>
    </row>
    <row r="9" spans="1:52" ht="13.5" customHeight="1" thickBot="1" x14ac:dyDescent="0.25">
      <c r="A9" s="41"/>
      <c r="B9" s="180" t="s">
        <v>16</v>
      </c>
      <c r="C9" s="181"/>
      <c r="D9" s="181"/>
      <c r="E9" s="182">
        <f>COUNTIF(C12:C42,"▼")</f>
        <v>0</v>
      </c>
      <c r="F9" s="182"/>
      <c r="G9" s="182"/>
      <c r="H9" s="26" t="s">
        <v>11</v>
      </c>
      <c r="I9" s="39" t="s">
        <v>20</v>
      </c>
      <c r="J9" s="40"/>
      <c r="K9" s="203"/>
      <c r="L9" s="203"/>
      <c r="M9" s="203"/>
      <c r="N9" s="203"/>
      <c r="O9" s="203"/>
      <c r="P9" s="26" t="s">
        <v>33</v>
      </c>
      <c r="Q9" s="23"/>
      <c r="R9" s="23"/>
      <c r="S9" s="179"/>
      <c r="T9" s="179"/>
      <c r="U9" s="179"/>
      <c r="V9" s="48"/>
      <c r="W9" s="71" t="s">
        <v>44</v>
      </c>
      <c r="X9" s="72"/>
      <c r="Y9" s="205">
        <f>V43-Y8</f>
        <v>-8.3333333333333339</v>
      </c>
      <c r="Z9" s="205"/>
      <c r="AA9" s="72"/>
      <c r="AB9" s="72"/>
      <c r="AC9" s="72"/>
      <c r="AD9" s="72"/>
      <c r="AE9" s="72"/>
      <c r="AF9" s="72"/>
      <c r="AG9" s="72"/>
      <c r="AH9" s="72"/>
      <c r="AI9" s="72"/>
      <c r="AJ9" s="64" t="s">
        <v>42</v>
      </c>
      <c r="AK9" s="73"/>
      <c r="AL9" s="49"/>
      <c r="AM9" s="171"/>
      <c r="AN9" s="172"/>
      <c r="AO9" s="172"/>
      <c r="AP9" s="173"/>
      <c r="AQ9" s="171"/>
      <c r="AR9" s="172"/>
      <c r="AS9" s="172"/>
      <c r="AT9" s="173"/>
      <c r="AU9" s="44"/>
      <c r="AV9" s="44"/>
    </row>
    <row r="10" spans="1:52" ht="8.25" customHeight="1" thickBot="1" x14ac:dyDescent="0.25">
      <c r="A10" s="41"/>
      <c r="B10" s="27"/>
      <c r="C10" s="28"/>
      <c r="D10" s="28"/>
      <c r="E10" s="28"/>
      <c r="F10" s="42"/>
      <c r="G10" s="42"/>
      <c r="H10" s="42"/>
      <c r="I10" s="42"/>
      <c r="J10" s="42"/>
      <c r="K10" s="42"/>
      <c r="L10" s="42"/>
      <c r="M10" s="42"/>
      <c r="N10" s="42"/>
      <c r="O10" s="42"/>
      <c r="P10" s="42"/>
      <c r="Q10" s="42"/>
      <c r="S10" s="42"/>
      <c r="T10" s="42"/>
      <c r="U10" s="42"/>
      <c r="V10" s="42"/>
      <c r="W10" s="42"/>
      <c r="X10" s="42"/>
      <c r="Y10" s="42"/>
      <c r="Z10" s="42"/>
      <c r="AA10" s="42"/>
      <c r="AB10" s="42"/>
      <c r="AC10" s="42"/>
      <c r="AD10" s="42"/>
      <c r="AE10" s="42"/>
      <c r="AF10" s="42"/>
      <c r="AG10" s="42"/>
      <c r="AH10" s="42"/>
      <c r="AI10" s="42"/>
      <c r="AJ10" s="42"/>
      <c r="AK10" s="42"/>
      <c r="AL10" s="42"/>
      <c r="AM10" s="42"/>
      <c r="AN10" s="29"/>
      <c r="AO10" s="42"/>
      <c r="AP10" s="42"/>
      <c r="AQ10" s="42"/>
      <c r="AR10" s="42"/>
      <c r="AS10" s="42"/>
      <c r="AT10" s="43"/>
    </row>
    <row r="11" spans="1:52" ht="18.75" customHeight="1" thickBot="1" x14ac:dyDescent="0.25">
      <c r="A11" s="155" t="s">
        <v>11</v>
      </c>
      <c r="B11" s="156"/>
      <c r="C11" s="4" t="s">
        <v>12</v>
      </c>
      <c r="D11" s="157" t="s">
        <v>0</v>
      </c>
      <c r="E11" s="158"/>
      <c r="F11" s="159"/>
      <c r="G11" s="157" t="s">
        <v>1</v>
      </c>
      <c r="H11" s="158"/>
      <c r="I11" s="159"/>
      <c r="J11" s="160" t="s">
        <v>10</v>
      </c>
      <c r="K11" s="160"/>
      <c r="L11" s="160"/>
      <c r="M11" s="161" t="s">
        <v>29</v>
      </c>
      <c r="N11" s="162"/>
      <c r="O11" s="162"/>
      <c r="P11" s="163" t="s">
        <v>30</v>
      </c>
      <c r="Q11" s="163"/>
      <c r="R11" s="164"/>
      <c r="S11" s="186" t="s">
        <v>3</v>
      </c>
      <c r="T11" s="186"/>
      <c r="U11" s="186"/>
      <c r="V11" s="186" t="s">
        <v>18</v>
      </c>
      <c r="W11" s="186"/>
      <c r="X11" s="186"/>
      <c r="Y11" s="187" t="s">
        <v>9</v>
      </c>
      <c r="Z11" s="188"/>
      <c r="AA11" s="188"/>
      <c r="AB11" s="188"/>
      <c r="AC11" s="188"/>
      <c r="AD11" s="188"/>
      <c r="AE11" s="188"/>
      <c r="AF11" s="188"/>
      <c r="AG11" s="188"/>
      <c r="AH11" s="188"/>
      <c r="AI11" s="188"/>
      <c r="AJ11" s="189"/>
      <c r="AK11" s="184" t="s">
        <v>21</v>
      </c>
      <c r="AL11" s="184"/>
      <c r="AM11" s="190"/>
      <c r="AN11" s="183" t="s">
        <v>24</v>
      </c>
      <c r="AO11" s="184"/>
      <c r="AP11" s="184"/>
      <c r="AQ11" s="184"/>
      <c r="AR11" s="184"/>
      <c r="AS11" s="184"/>
      <c r="AT11" s="185"/>
      <c r="AU11" s="45"/>
    </row>
    <row r="12" spans="1:52" ht="19.5" customHeight="1" x14ac:dyDescent="0.2">
      <c r="A12" s="2">
        <v>16</v>
      </c>
      <c r="B12" s="3" t="str">
        <f t="shared" ref="B12:B26" si="0">TEXT(DATE($A$1,$D$1,A12),"aaa")</f>
        <v>金</v>
      </c>
      <c r="C12" s="38" t="s">
        <v>46</v>
      </c>
      <c r="D12" s="152"/>
      <c r="E12" s="153"/>
      <c r="F12" s="154"/>
      <c r="G12" s="152"/>
      <c r="H12" s="153"/>
      <c r="I12" s="154"/>
      <c r="J12" s="152"/>
      <c r="K12" s="153"/>
      <c r="L12" s="154"/>
      <c r="M12" s="145">
        <f t="shared" ref="M12:M17" si="1">IF(S12="","",IF(C12="FT",V12-S12,IF(V12&lt;S12,0,ABS(V12-S12))))</f>
        <v>0</v>
      </c>
      <c r="N12" s="146"/>
      <c r="O12" s="146"/>
      <c r="P12" s="146">
        <f>IF(S12="","",IF(D12&lt;TIME(5,0,0),TIME(5,0,0)-D12,0)+IF(G12&gt;TIME(22,0,0),G12-TIME(22,0,0),0))</f>
        <v>0.20833333333333334</v>
      </c>
      <c r="Q12" s="146"/>
      <c r="R12" s="147"/>
      <c r="S12" s="148">
        <f>IF(OR(C12="出",C12="▲",C12="▼",C12="半",C12="○"),IF(V12&lt;$S$8,$S$8-($S$8-V12),$S$8),IF(C12="FT",$S$8,""))</f>
        <v>0</v>
      </c>
      <c r="T12" s="116"/>
      <c r="U12" s="149"/>
      <c r="V12" s="148">
        <f>(G12-D12-J12)</f>
        <v>0</v>
      </c>
      <c r="W12" s="116"/>
      <c r="X12" s="149"/>
      <c r="Y12" s="148" t="str">
        <f t="shared" ref="Y12:Y15" si="2">IF(C12="□",(G12-D12-J12),"")</f>
        <v/>
      </c>
      <c r="Z12" s="116"/>
      <c r="AA12" s="116"/>
      <c r="AB12" s="116"/>
      <c r="AC12" s="116"/>
      <c r="AD12" s="116"/>
      <c r="AE12" s="116"/>
      <c r="AF12" s="116"/>
      <c r="AG12" s="116"/>
      <c r="AH12" s="116"/>
      <c r="AI12" s="116"/>
      <c r="AJ12" s="149"/>
      <c r="AK12" s="116" t="str">
        <f t="shared" ref="AK12:AK16" si="3">IF(C12="■",(G12-D12-J12),"")</f>
        <v/>
      </c>
      <c r="AL12" s="117"/>
      <c r="AM12" s="118"/>
      <c r="AN12" s="65"/>
      <c r="AO12" s="65"/>
      <c r="AP12" s="65"/>
      <c r="AQ12" s="65"/>
      <c r="AR12" s="66"/>
      <c r="AS12" s="66"/>
      <c r="AT12" s="67"/>
      <c r="AU12" s="47"/>
      <c r="AV12" s="47"/>
      <c r="AY12" s="52"/>
      <c r="AZ12" s="51"/>
    </row>
    <row r="13" spans="1:52" ht="19.5" customHeight="1" x14ac:dyDescent="0.2">
      <c r="A13" s="10">
        <v>17</v>
      </c>
      <c r="B13" s="3" t="str">
        <f t="shared" si="0"/>
        <v>土</v>
      </c>
      <c r="C13" s="38" t="s">
        <v>45</v>
      </c>
      <c r="D13" s="142"/>
      <c r="E13" s="143"/>
      <c r="F13" s="144"/>
      <c r="G13" s="142"/>
      <c r="H13" s="143"/>
      <c r="I13" s="144"/>
      <c r="J13" s="142"/>
      <c r="K13" s="143"/>
      <c r="L13" s="144"/>
      <c r="M13" s="145" t="str">
        <f t="shared" si="1"/>
        <v/>
      </c>
      <c r="N13" s="146"/>
      <c r="O13" s="146"/>
      <c r="P13" s="146" t="str">
        <f t="shared" ref="P13:P14" si="4">IF(S13="","",IF(D13&lt;TIME(5,0,0),TIME(5,0,0)-D13,0)+IF(G13&gt;TIME(22,0,0),G13-TIME(22,0,0),0))</f>
        <v/>
      </c>
      <c r="Q13" s="146"/>
      <c r="R13" s="147"/>
      <c r="S13" s="148" t="str">
        <f t="shared" ref="S13:S42" si="5">IF(OR(C13="出",C13="▲",C13="▼",C13="半",C13="○"),IF(V13&lt;$S$8,$S$8-($S$8-V13),$S$8),IF(C13="FT",$S$8,""))</f>
        <v/>
      </c>
      <c r="T13" s="116"/>
      <c r="U13" s="149"/>
      <c r="V13" s="148">
        <f t="shared" ref="V13:V14" si="6">(G13-D13-J13)</f>
        <v>0</v>
      </c>
      <c r="W13" s="116"/>
      <c r="X13" s="149"/>
      <c r="Y13" s="148" t="str">
        <f t="shared" si="2"/>
        <v/>
      </c>
      <c r="Z13" s="116"/>
      <c r="AA13" s="116"/>
      <c r="AB13" s="116"/>
      <c r="AC13" s="116"/>
      <c r="AD13" s="116"/>
      <c r="AE13" s="116"/>
      <c r="AF13" s="116"/>
      <c r="AG13" s="116"/>
      <c r="AH13" s="116"/>
      <c r="AI13" s="116"/>
      <c r="AJ13" s="149"/>
      <c r="AK13" s="116" t="str">
        <f t="shared" si="3"/>
        <v/>
      </c>
      <c r="AL13" s="117"/>
      <c r="AM13" s="118"/>
      <c r="AN13" s="65"/>
      <c r="AO13" s="65"/>
      <c r="AP13" s="65"/>
      <c r="AQ13" s="65"/>
      <c r="AR13" s="66"/>
      <c r="AS13" s="66"/>
      <c r="AT13" s="67"/>
      <c r="AU13" s="47"/>
      <c r="AV13" s="47"/>
      <c r="AZ13" s="51"/>
    </row>
    <row r="14" spans="1:52" ht="19.5" customHeight="1" x14ac:dyDescent="0.2">
      <c r="A14" s="2">
        <v>18</v>
      </c>
      <c r="B14" s="3" t="str">
        <f t="shared" si="0"/>
        <v>日</v>
      </c>
      <c r="C14" s="38" t="s">
        <v>45</v>
      </c>
      <c r="D14" s="142"/>
      <c r="E14" s="143"/>
      <c r="F14" s="144"/>
      <c r="G14" s="142"/>
      <c r="H14" s="143"/>
      <c r="I14" s="144"/>
      <c r="J14" s="142"/>
      <c r="K14" s="143"/>
      <c r="L14" s="144"/>
      <c r="M14" s="145" t="str">
        <f t="shared" si="1"/>
        <v/>
      </c>
      <c r="N14" s="146"/>
      <c r="O14" s="146"/>
      <c r="P14" s="146" t="str">
        <f t="shared" si="4"/>
        <v/>
      </c>
      <c r="Q14" s="146"/>
      <c r="R14" s="147"/>
      <c r="S14" s="148" t="str">
        <f t="shared" si="5"/>
        <v/>
      </c>
      <c r="T14" s="116"/>
      <c r="U14" s="149"/>
      <c r="V14" s="148">
        <f t="shared" si="6"/>
        <v>0</v>
      </c>
      <c r="W14" s="116"/>
      <c r="X14" s="149"/>
      <c r="Y14" s="148" t="str">
        <f t="shared" si="2"/>
        <v/>
      </c>
      <c r="Z14" s="116"/>
      <c r="AA14" s="116"/>
      <c r="AB14" s="116"/>
      <c r="AC14" s="116"/>
      <c r="AD14" s="116"/>
      <c r="AE14" s="116"/>
      <c r="AF14" s="116"/>
      <c r="AG14" s="116"/>
      <c r="AH14" s="116"/>
      <c r="AI14" s="116"/>
      <c r="AJ14" s="149"/>
      <c r="AK14" s="116" t="str">
        <f t="shared" si="3"/>
        <v/>
      </c>
      <c r="AL14" s="117"/>
      <c r="AM14" s="118"/>
      <c r="AN14" s="65"/>
      <c r="AO14" s="65"/>
      <c r="AP14" s="65"/>
      <c r="AQ14" s="65"/>
      <c r="AR14" s="66"/>
      <c r="AS14" s="66"/>
      <c r="AT14" s="67"/>
      <c r="AU14" s="47"/>
      <c r="AV14" s="47"/>
    </row>
    <row r="15" spans="1:52" ht="19.5" customHeight="1" x14ac:dyDescent="0.2">
      <c r="A15" s="10">
        <v>19</v>
      </c>
      <c r="B15" s="3" t="str">
        <f t="shared" si="0"/>
        <v>月</v>
      </c>
      <c r="C15" s="38" t="s">
        <v>46</v>
      </c>
      <c r="D15" s="142"/>
      <c r="E15" s="143"/>
      <c r="F15" s="144"/>
      <c r="G15" s="142"/>
      <c r="H15" s="143"/>
      <c r="I15" s="144"/>
      <c r="J15" s="142"/>
      <c r="K15" s="143"/>
      <c r="L15" s="144"/>
      <c r="M15" s="145">
        <f t="shared" si="1"/>
        <v>0</v>
      </c>
      <c r="N15" s="146"/>
      <c r="O15" s="146"/>
      <c r="P15" s="146">
        <f t="shared" ref="P15" si="7">IF(S15="","",IF(D15&lt;TIME(5,0,0),TIME(5,0,0)-D15,0)+IF(G15&gt;TIME(22,0,0),G15-TIME(22,0,0),0))</f>
        <v>0.20833333333333334</v>
      </c>
      <c r="Q15" s="146"/>
      <c r="R15" s="147"/>
      <c r="S15" s="148">
        <f t="shared" si="5"/>
        <v>0</v>
      </c>
      <c r="T15" s="116"/>
      <c r="U15" s="149"/>
      <c r="V15" s="148">
        <f>(G15-D15-J15)</f>
        <v>0</v>
      </c>
      <c r="W15" s="116"/>
      <c r="X15" s="149"/>
      <c r="Y15" s="148" t="str">
        <f t="shared" si="2"/>
        <v/>
      </c>
      <c r="Z15" s="116"/>
      <c r="AA15" s="116"/>
      <c r="AB15" s="116"/>
      <c r="AC15" s="116"/>
      <c r="AD15" s="116"/>
      <c r="AE15" s="116"/>
      <c r="AF15" s="116"/>
      <c r="AG15" s="116"/>
      <c r="AH15" s="116"/>
      <c r="AI15" s="116"/>
      <c r="AJ15" s="149"/>
      <c r="AK15" s="116" t="str">
        <f t="shared" si="3"/>
        <v/>
      </c>
      <c r="AL15" s="117"/>
      <c r="AM15" s="118"/>
      <c r="AN15" s="65"/>
      <c r="AO15" s="65"/>
      <c r="AP15" s="65"/>
      <c r="AQ15" s="65"/>
      <c r="AR15" s="66"/>
      <c r="AS15" s="66"/>
      <c r="AT15" s="67"/>
      <c r="AU15" s="47"/>
      <c r="AV15" s="47"/>
    </row>
    <row r="16" spans="1:52" ht="19.5" customHeight="1" x14ac:dyDescent="0.2">
      <c r="A16" s="2">
        <v>20</v>
      </c>
      <c r="B16" s="3" t="str">
        <f t="shared" si="0"/>
        <v>火</v>
      </c>
      <c r="C16" s="38" t="s">
        <v>46</v>
      </c>
      <c r="D16" s="142"/>
      <c r="E16" s="143"/>
      <c r="F16" s="144"/>
      <c r="G16" s="142"/>
      <c r="H16" s="143"/>
      <c r="I16" s="144"/>
      <c r="J16" s="142"/>
      <c r="K16" s="143"/>
      <c r="L16" s="144"/>
      <c r="M16" s="145">
        <f t="shared" si="1"/>
        <v>0</v>
      </c>
      <c r="N16" s="146"/>
      <c r="O16" s="146"/>
      <c r="P16" s="146">
        <f t="shared" ref="P16:P41" si="8">IF(S16="","",IF(D16&lt;TIME(5,0,0),TIME(5,0,0)-D16,0)+IF(G16&gt;TIME(22,0,0),G16-TIME(22,0,0),0))</f>
        <v>0.20833333333333334</v>
      </c>
      <c r="Q16" s="146"/>
      <c r="R16" s="147"/>
      <c r="S16" s="148">
        <f t="shared" si="5"/>
        <v>0</v>
      </c>
      <c r="T16" s="116"/>
      <c r="U16" s="149"/>
      <c r="V16" s="148">
        <f t="shared" ref="V16:V41" si="9">(G16-D16-J16)</f>
        <v>0</v>
      </c>
      <c r="W16" s="116"/>
      <c r="X16" s="149"/>
      <c r="Y16" s="148" t="str">
        <f>IF(C16="□",(G16-D16-J16),"")</f>
        <v/>
      </c>
      <c r="Z16" s="116"/>
      <c r="AA16" s="116"/>
      <c r="AB16" s="116"/>
      <c r="AC16" s="116"/>
      <c r="AD16" s="116"/>
      <c r="AE16" s="116"/>
      <c r="AF16" s="116"/>
      <c r="AG16" s="116"/>
      <c r="AH16" s="116"/>
      <c r="AI16" s="116"/>
      <c r="AJ16" s="149"/>
      <c r="AK16" s="116" t="str">
        <f t="shared" si="3"/>
        <v/>
      </c>
      <c r="AL16" s="117"/>
      <c r="AM16" s="118"/>
      <c r="AN16" s="65"/>
      <c r="AO16" s="65"/>
      <c r="AP16" s="65"/>
      <c r="AQ16" s="65"/>
      <c r="AR16" s="66"/>
      <c r="AS16" s="66"/>
      <c r="AT16" s="67"/>
      <c r="AU16" s="47"/>
      <c r="AV16" s="47"/>
    </row>
    <row r="17" spans="1:48" ht="19.5" customHeight="1" x14ac:dyDescent="0.2">
      <c r="A17" s="10">
        <v>21</v>
      </c>
      <c r="B17" s="3" t="str">
        <f t="shared" si="0"/>
        <v>水</v>
      </c>
      <c r="C17" s="38" t="s">
        <v>46</v>
      </c>
      <c r="D17" s="142"/>
      <c r="E17" s="143"/>
      <c r="F17" s="144"/>
      <c r="G17" s="142"/>
      <c r="H17" s="143"/>
      <c r="I17" s="144"/>
      <c r="J17" s="142"/>
      <c r="K17" s="143"/>
      <c r="L17" s="144"/>
      <c r="M17" s="145">
        <f t="shared" si="1"/>
        <v>0</v>
      </c>
      <c r="N17" s="146"/>
      <c r="O17" s="146"/>
      <c r="P17" s="146">
        <f t="shared" si="8"/>
        <v>0.20833333333333334</v>
      </c>
      <c r="Q17" s="146"/>
      <c r="R17" s="147"/>
      <c r="S17" s="148">
        <f t="shared" si="5"/>
        <v>0</v>
      </c>
      <c r="T17" s="116"/>
      <c r="U17" s="149"/>
      <c r="V17" s="148">
        <f t="shared" si="9"/>
        <v>0</v>
      </c>
      <c r="W17" s="116"/>
      <c r="X17" s="149"/>
      <c r="Y17" s="148" t="str">
        <f t="shared" ref="Y17:Y41" si="10">IF(C17="□",(G17-D17-J17),"")</f>
        <v/>
      </c>
      <c r="Z17" s="116"/>
      <c r="AA17" s="116"/>
      <c r="AB17" s="116"/>
      <c r="AC17" s="116"/>
      <c r="AD17" s="116"/>
      <c r="AE17" s="116"/>
      <c r="AF17" s="116"/>
      <c r="AG17" s="116"/>
      <c r="AH17" s="116"/>
      <c r="AI17" s="116"/>
      <c r="AJ17" s="149"/>
      <c r="AK17" s="116" t="str">
        <f>IF(C17="■",(G17-D17-J17),"")</f>
        <v/>
      </c>
      <c r="AL17" s="117"/>
      <c r="AM17" s="118"/>
      <c r="AN17" s="65"/>
      <c r="AO17" s="65"/>
      <c r="AP17" s="65"/>
      <c r="AQ17" s="65"/>
      <c r="AR17" s="66"/>
      <c r="AS17" s="66"/>
      <c r="AT17" s="67"/>
      <c r="AU17" s="47"/>
      <c r="AV17" s="47"/>
    </row>
    <row r="18" spans="1:48" ht="19.5" customHeight="1" x14ac:dyDescent="0.2">
      <c r="A18" s="2">
        <v>22</v>
      </c>
      <c r="B18" s="3" t="str">
        <f t="shared" si="0"/>
        <v>木</v>
      </c>
      <c r="C18" s="38" t="s">
        <v>46</v>
      </c>
      <c r="D18" s="142"/>
      <c r="E18" s="143"/>
      <c r="F18" s="144"/>
      <c r="G18" s="142"/>
      <c r="H18" s="143"/>
      <c r="I18" s="144"/>
      <c r="J18" s="142"/>
      <c r="K18" s="143"/>
      <c r="L18" s="144"/>
      <c r="M18" s="145">
        <f>IF(S18="","",IF(C18="FT",V18-S18,IF(V18&lt;S18,0,ABS(V18-S18))))</f>
        <v>0</v>
      </c>
      <c r="N18" s="146"/>
      <c r="O18" s="146"/>
      <c r="P18" s="146">
        <f t="shared" si="8"/>
        <v>0.20833333333333334</v>
      </c>
      <c r="Q18" s="146"/>
      <c r="R18" s="147"/>
      <c r="S18" s="148">
        <f t="shared" si="5"/>
        <v>0</v>
      </c>
      <c r="T18" s="116"/>
      <c r="U18" s="149"/>
      <c r="V18" s="148">
        <f t="shared" si="9"/>
        <v>0</v>
      </c>
      <c r="W18" s="116"/>
      <c r="X18" s="149"/>
      <c r="Y18" s="148" t="str">
        <f t="shared" si="10"/>
        <v/>
      </c>
      <c r="Z18" s="116"/>
      <c r="AA18" s="116"/>
      <c r="AB18" s="116"/>
      <c r="AC18" s="116"/>
      <c r="AD18" s="116"/>
      <c r="AE18" s="116"/>
      <c r="AF18" s="116"/>
      <c r="AG18" s="116"/>
      <c r="AH18" s="116"/>
      <c r="AI18" s="116"/>
      <c r="AJ18" s="149"/>
      <c r="AK18" s="116" t="str">
        <f t="shared" ref="AK18:AK41" si="11">IF(C18="■",(G18-D18-J18),"")</f>
        <v/>
      </c>
      <c r="AL18" s="117"/>
      <c r="AM18" s="118"/>
      <c r="AN18" s="65"/>
      <c r="AO18" s="65"/>
      <c r="AP18" s="65"/>
      <c r="AQ18" s="65"/>
      <c r="AR18" s="66"/>
      <c r="AS18" s="66"/>
      <c r="AT18" s="67"/>
      <c r="AU18" s="47"/>
      <c r="AV18" s="47"/>
    </row>
    <row r="19" spans="1:48" ht="19.5" customHeight="1" x14ac:dyDescent="0.2">
      <c r="A19" s="10">
        <v>23</v>
      </c>
      <c r="B19" s="3" t="str">
        <f t="shared" si="0"/>
        <v>金</v>
      </c>
      <c r="C19" s="38" t="s">
        <v>46</v>
      </c>
      <c r="D19" s="142"/>
      <c r="E19" s="143"/>
      <c r="F19" s="144"/>
      <c r="G19" s="142"/>
      <c r="H19" s="143"/>
      <c r="I19" s="144"/>
      <c r="J19" s="142"/>
      <c r="K19" s="143"/>
      <c r="L19" s="144"/>
      <c r="M19" s="145">
        <f t="shared" ref="M19:M41" si="12">IF(S19="","",IF(C19="FT",V19-S19,IF(V19&lt;S19,0,ABS(V19-S19))))</f>
        <v>0</v>
      </c>
      <c r="N19" s="146"/>
      <c r="O19" s="146"/>
      <c r="P19" s="146">
        <f t="shared" si="8"/>
        <v>0.20833333333333334</v>
      </c>
      <c r="Q19" s="146"/>
      <c r="R19" s="147"/>
      <c r="S19" s="148">
        <f t="shared" si="5"/>
        <v>0</v>
      </c>
      <c r="T19" s="116"/>
      <c r="U19" s="149"/>
      <c r="V19" s="148">
        <f t="shared" si="9"/>
        <v>0</v>
      </c>
      <c r="W19" s="116"/>
      <c r="X19" s="149"/>
      <c r="Y19" s="148" t="str">
        <f t="shared" si="10"/>
        <v/>
      </c>
      <c r="Z19" s="116"/>
      <c r="AA19" s="116"/>
      <c r="AB19" s="116"/>
      <c r="AC19" s="116"/>
      <c r="AD19" s="116"/>
      <c r="AE19" s="116"/>
      <c r="AF19" s="116"/>
      <c r="AG19" s="116"/>
      <c r="AH19" s="116"/>
      <c r="AI19" s="116"/>
      <c r="AJ19" s="149"/>
      <c r="AK19" s="116" t="str">
        <f t="shared" si="11"/>
        <v/>
      </c>
      <c r="AL19" s="117"/>
      <c r="AM19" s="118"/>
      <c r="AN19" s="65"/>
      <c r="AO19" s="65"/>
      <c r="AP19" s="65"/>
      <c r="AQ19" s="65"/>
      <c r="AR19" s="66"/>
      <c r="AS19" s="66"/>
      <c r="AT19" s="67"/>
      <c r="AU19" s="47"/>
      <c r="AV19" s="47"/>
    </row>
    <row r="20" spans="1:48" ht="19.5" customHeight="1" x14ac:dyDescent="0.2">
      <c r="A20" s="2">
        <v>24</v>
      </c>
      <c r="B20" s="3" t="str">
        <f t="shared" si="0"/>
        <v>土</v>
      </c>
      <c r="C20" s="38" t="s">
        <v>45</v>
      </c>
      <c r="D20" s="142"/>
      <c r="E20" s="143"/>
      <c r="F20" s="144"/>
      <c r="G20" s="142"/>
      <c r="H20" s="143"/>
      <c r="I20" s="144"/>
      <c r="J20" s="142"/>
      <c r="K20" s="143"/>
      <c r="L20" s="144"/>
      <c r="M20" s="145" t="str">
        <f t="shared" si="12"/>
        <v/>
      </c>
      <c r="N20" s="146"/>
      <c r="O20" s="146"/>
      <c r="P20" s="146" t="str">
        <f t="shared" si="8"/>
        <v/>
      </c>
      <c r="Q20" s="146"/>
      <c r="R20" s="147"/>
      <c r="S20" s="148" t="str">
        <f t="shared" si="5"/>
        <v/>
      </c>
      <c r="T20" s="116"/>
      <c r="U20" s="149"/>
      <c r="V20" s="148">
        <f t="shared" si="9"/>
        <v>0</v>
      </c>
      <c r="W20" s="116"/>
      <c r="X20" s="149"/>
      <c r="Y20" s="148" t="str">
        <f t="shared" si="10"/>
        <v/>
      </c>
      <c r="Z20" s="116"/>
      <c r="AA20" s="116"/>
      <c r="AB20" s="116"/>
      <c r="AC20" s="116"/>
      <c r="AD20" s="116"/>
      <c r="AE20" s="116"/>
      <c r="AF20" s="116"/>
      <c r="AG20" s="116"/>
      <c r="AH20" s="116"/>
      <c r="AI20" s="116"/>
      <c r="AJ20" s="149"/>
      <c r="AK20" s="116" t="str">
        <f t="shared" si="11"/>
        <v/>
      </c>
      <c r="AL20" s="117"/>
      <c r="AM20" s="118"/>
      <c r="AN20" s="65"/>
      <c r="AO20" s="65"/>
      <c r="AP20" s="65"/>
      <c r="AQ20" s="65"/>
      <c r="AR20" s="66"/>
      <c r="AS20" s="66"/>
      <c r="AT20" s="67"/>
      <c r="AU20" s="47"/>
      <c r="AV20" s="47"/>
    </row>
    <row r="21" spans="1:48" ht="19.5" customHeight="1" x14ac:dyDescent="0.2">
      <c r="A21" s="10">
        <v>25</v>
      </c>
      <c r="B21" s="3" t="str">
        <f>TEXT(DATE($A$1,$D$1,A21),"aaa")</f>
        <v>日</v>
      </c>
      <c r="C21" s="38" t="s">
        <v>45</v>
      </c>
      <c r="D21" s="142"/>
      <c r="E21" s="143"/>
      <c r="F21" s="144"/>
      <c r="G21" s="142"/>
      <c r="H21" s="143"/>
      <c r="I21" s="144"/>
      <c r="J21" s="142"/>
      <c r="K21" s="143"/>
      <c r="L21" s="144"/>
      <c r="M21" s="145" t="str">
        <f t="shared" si="12"/>
        <v/>
      </c>
      <c r="N21" s="146"/>
      <c r="O21" s="146"/>
      <c r="P21" s="146" t="str">
        <f t="shared" si="8"/>
        <v/>
      </c>
      <c r="Q21" s="146"/>
      <c r="R21" s="147"/>
      <c r="S21" s="148" t="str">
        <f t="shared" si="5"/>
        <v/>
      </c>
      <c r="T21" s="116"/>
      <c r="U21" s="149"/>
      <c r="V21" s="148">
        <f t="shared" si="9"/>
        <v>0</v>
      </c>
      <c r="W21" s="116"/>
      <c r="X21" s="149"/>
      <c r="Y21" s="148" t="str">
        <f t="shared" si="10"/>
        <v/>
      </c>
      <c r="Z21" s="116"/>
      <c r="AA21" s="116"/>
      <c r="AB21" s="116"/>
      <c r="AC21" s="116"/>
      <c r="AD21" s="116"/>
      <c r="AE21" s="116"/>
      <c r="AF21" s="116"/>
      <c r="AG21" s="116"/>
      <c r="AH21" s="116"/>
      <c r="AI21" s="116"/>
      <c r="AJ21" s="149"/>
      <c r="AK21" s="116" t="str">
        <f t="shared" si="11"/>
        <v/>
      </c>
      <c r="AL21" s="117"/>
      <c r="AM21" s="118"/>
      <c r="AN21" s="65"/>
      <c r="AO21" s="65"/>
      <c r="AP21" s="65"/>
      <c r="AQ21" s="65"/>
      <c r="AR21" s="66"/>
      <c r="AS21" s="66"/>
      <c r="AT21" s="67"/>
      <c r="AU21" s="47"/>
      <c r="AV21" s="47"/>
    </row>
    <row r="22" spans="1:48" ht="19.5" customHeight="1" x14ac:dyDescent="0.2">
      <c r="A22" s="2">
        <v>26</v>
      </c>
      <c r="B22" s="3" t="str">
        <f t="shared" si="0"/>
        <v>月</v>
      </c>
      <c r="C22" s="38" t="s">
        <v>46</v>
      </c>
      <c r="D22" s="142"/>
      <c r="E22" s="143"/>
      <c r="F22" s="144"/>
      <c r="G22" s="142"/>
      <c r="H22" s="143"/>
      <c r="I22" s="144"/>
      <c r="J22" s="142"/>
      <c r="K22" s="143"/>
      <c r="L22" s="144"/>
      <c r="M22" s="145">
        <f t="shared" si="12"/>
        <v>0</v>
      </c>
      <c r="N22" s="146"/>
      <c r="O22" s="146"/>
      <c r="P22" s="146">
        <f t="shared" si="8"/>
        <v>0.20833333333333334</v>
      </c>
      <c r="Q22" s="146"/>
      <c r="R22" s="147"/>
      <c r="S22" s="148">
        <f t="shared" si="5"/>
        <v>0</v>
      </c>
      <c r="T22" s="116"/>
      <c r="U22" s="149"/>
      <c r="V22" s="148">
        <f t="shared" si="9"/>
        <v>0</v>
      </c>
      <c r="W22" s="116"/>
      <c r="X22" s="149"/>
      <c r="Y22" s="148" t="str">
        <f t="shared" si="10"/>
        <v/>
      </c>
      <c r="Z22" s="116"/>
      <c r="AA22" s="116"/>
      <c r="AB22" s="116"/>
      <c r="AC22" s="116"/>
      <c r="AD22" s="116"/>
      <c r="AE22" s="116"/>
      <c r="AF22" s="116"/>
      <c r="AG22" s="116"/>
      <c r="AH22" s="116"/>
      <c r="AI22" s="116"/>
      <c r="AJ22" s="149"/>
      <c r="AK22" s="116" t="str">
        <f t="shared" si="11"/>
        <v/>
      </c>
      <c r="AL22" s="117"/>
      <c r="AM22" s="118"/>
      <c r="AN22" s="65"/>
      <c r="AO22" s="65"/>
      <c r="AP22" s="65"/>
      <c r="AQ22" s="65"/>
      <c r="AR22" s="66"/>
      <c r="AS22" s="66"/>
      <c r="AT22" s="67"/>
      <c r="AU22" s="47"/>
      <c r="AV22" s="47"/>
    </row>
    <row r="23" spans="1:48" ht="19.5" customHeight="1" x14ac:dyDescent="0.2">
      <c r="A23" s="10">
        <v>27</v>
      </c>
      <c r="B23" s="3" t="str">
        <f t="shared" si="0"/>
        <v>火</v>
      </c>
      <c r="C23" s="38" t="s">
        <v>46</v>
      </c>
      <c r="D23" s="142"/>
      <c r="E23" s="143"/>
      <c r="F23" s="144"/>
      <c r="G23" s="142"/>
      <c r="H23" s="143"/>
      <c r="I23" s="144"/>
      <c r="J23" s="142"/>
      <c r="K23" s="143"/>
      <c r="L23" s="144"/>
      <c r="M23" s="145">
        <f t="shared" si="12"/>
        <v>0</v>
      </c>
      <c r="N23" s="146"/>
      <c r="O23" s="146"/>
      <c r="P23" s="146">
        <f t="shared" si="8"/>
        <v>0.20833333333333334</v>
      </c>
      <c r="Q23" s="146"/>
      <c r="R23" s="147"/>
      <c r="S23" s="148">
        <f t="shared" si="5"/>
        <v>0</v>
      </c>
      <c r="T23" s="116"/>
      <c r="U23" s="149"/>
      <c r="V23" s="148">
        <f t="shared" si="9"/>
        <v>0</v>
      </c>
      <c r="W23" s="116"/>
      <c r="X23" s="149"/>
      <c r="Y23" s="148" t="str">
        <f t="shared" si="10"/>
        <v/>
      </c>
      <c r="Z23" s="116"/>
      <c r="AA23" s="116"/>
      <c r="AB23" s="116"/>
      <c r="AC23" s="116"/>
      <c r="AD23" s="116"/>
      <c r="AE23" s="116"/>
      <c r="AF23" s="116"/>
      <c r="AG23" s="116"/>
      <c r="AH23" s="116"/>
      <c r="AI23" s="116"/>
      <c r="AJ23" s="149"/>
      <c r="AK23" s="116" t="str">
        <f t="shared" si="11"/>
        <v/>
      </c>
      <c r="AL23" s="117"/>
      <c r="AM23" s="118"/>
      <c r="AN23" s="65"/>
      <c r="AO23" s="65"/>
      <c r="AP23" s="65"/>
      <c r="AQ23" s="65"/>
      <c r="AR23" s="66"/>
      <c r="AS23" s="66"/>
      <c r="AT23" s="67"/>
      <c r="AU23" s="47"/>
      <c r="AV23" s="47"/>
    </row>
    <row r="24" spans="1:48" ht="19.5" customHeight="1" x14ac:dyDescent="0.2">
      <c r="A24" s="2">
        <v>28</v>
      </c>
      <c r="B24" s="3" t="str">
        <f t="shared" si="0"/>
        <v>水</v>
      </c>
      <c r="C24" s="38" t="s">
        <v>46</v>
      </c>
      <c r="D24" s="142"/>
      <c r="E24" s="143"/>
      <c r="F24" s="144"/>
      <c r="G24" s="142"/>
      <c r="H24" s="143"/>
      <c r="I24" s="144"/>
      <c r="J24" s="142"/>
      <c r="K24" s="143"/>
      <c r="L24" s="144"/>
      <c r="M24" s="145">
        <f t="shared" si="12"/>
        <v>0</v>
      </c>
      <c r="N24" s="146"/>
      <c r="O24" s="146"/>
      <c r="P24" s="146">
        <f t="shared" si="8"/>
        <v>0.20833333333333334</v>
      </c>
      <c r="Q24" s="146"/>
      <c r="R24" s="147"/>
      <c r="S24" s="148">
        <f t="shared" si="5"/>
        <v>0</v>
      </c>
      <c r="T24" s="116"/>
      <c r="U24" s="149"/>
      <c r="V24" s="148">
        <f t="shared" si="9"/>
        <v>0</v>
      </c>
      <c r="W24" s="116"/>
      <c r="X24" s="149"/>
      <c r="Y24" s="148" t="str">
        <f t="shared" si="10"/>
        <v/>
      </c>
      <c r="Z24" s="116"/>
      <c r="AA24" s="116"/>
      <c r="AB24" s="116"/>
      <c r="AC24" s="116"/>
      <c r="AD24" s="116"/>
      <c r="AE24" s="116"/>
      <c r="AF24" s="116"/>
      <c r="AG24" s="116"/>
      <c r="AH24" s="116"/>
      <c r="AI24" s="116"/>
      <c r="AJ24" s="149"/>
      <c r="AK24" s="116" t="str">
        <f t="shared" si="11"/>
        <v/>
      </c>
      <c r="AL24" s="117"/>
      <c r="AM24" s="118"/>
      <c r="AN24" s="65"/>
      <c r="AO24" s="65"/>
      <c r="AP24" s="65"/>
      <c r="AQ24" s="65"/>
      <c r="AR24" s="66"/>
      <c r="AS24" s="66"/>
      <c r="AT24" s="67"/>
      <c r="AU24" s="47"/>
      <c r="AV24" s="47"/>
    </row>
    <row r="25" spans="1:48" ht="19.5" customHeight="1" x14ac:dyDescent="0.2">
      <c r="A25" s="10">
        <f>IF(D1=2,IF(DAY(DATE(A1,2,29))=29,29,"-"),29)</f>
        <v>29</v>
      </c>
      <c r="B25" s="3" t="str">
        <f t="shared" si="0"/>
        <v>木</v>
      </c>
      <c r="C25" s="38" t="s">
        <v>46</v>
      </c>
      <c r="D25" s="142"/>
      <c r="E25" s="143"/>
      <c r="F25" s="144"/>
      <c r="G25" s="142"/>
      <c r="H25" s="143"/>
      <c r="I25" s="144"/>
      <c r="J25" s="142"/>
      <c r="K25" s="143"/>
      <c r="L25" s="144"/>
      <c r="M25" s="145">
        <f t="shared" si="12"/>
        <v>0</v>
      </c>
      <c r="N25" s="146"/>
      <c r="O25" s="146"/>
      <c r="P25" s="146">
        <f t="shared" si="8"/>
        <v>0.20833333333333334</v>
      </c>
      <c r="Q25" s="146"/>
      <c r="R25" s="147"/>
      <c r="S25" s="148">
        <f t="shared" si="5"/>
        <v>0</v>
      </c>
      <c r="T25" s="116"/>
      <c r="U25" s="149"/>
      <c r="V25" s="148">
        <f t="shared" si="9"/>
        <v>0</v>
      </c>
      <c r="W25" s="116"/>
      <c r="X25" s="149"/>
      <c r="Y25" s="148" t="str">
        <f t="shared" si="10"/>
        <v/>
      </c>
      <c r="Z25" s="116"/>
      <c r="AA25" s="116"/>
      <c r="AB25" s="116"/>
      <c r="AC25" s="116"/>
      <c r="AD25" s="116"/>
      <c r="AE25" s="116"/>
      <c r="AF25" s="116"/>
      <c r="AG25" s="116"/>
      <c r="AH25" s="116"/>
      <c r="AI25" s="116"/>
      <c r="AJ25" s="149"/>
      <c r="AK25" s="116" t="str">
        <f t="shared" si="11"/>
        <v/>
      </c>
      <c r="AL25" s="117"/>
      <c r="AM25" s="118"/>
      <c r="AN25" s="65"/>
      <c r="AO25" s="65"/>
      <c r="AP25" s="65"/>
      <c r="AQ25" s="65"/>
      <c r="AR25" s="66"/>
      <c r="AS25" s="66"/>
      <c r="AT25" s="67"/>
      <c r="AU25" s="47"/>
      <c r="AV25" s="47"/>
    </row>
    <row r="26" spans="1:48" ht="19.5" customHeight="1" x14ac:dyDescent="0.2">
      <c r="A26" s="2">
        <f>IF($D$1=2,"-",30)</f>
        <v>30</v>
      </c>
      <c r="B26" s="3" t="str">
        <f t="shared" si="0"/>
        <v>金</v>
      </c>
      <c r="C26" s="38" t="s">
        <v>46</v>
      </c>
      <c r="D26" s="142"/>
      <c r="E26" s="143"/>
      <c r="F26" s="144"/>
      <c r="G26" s="142"/>
      <c r="H26" s="143"/>
      <c r="I26" s="144"/>
      <c r="J26" s="142"/>
      <c r="K26" s="143"/>
      <c r="L26" s="144"/>
      <c r="M26" s="145">
        <f t="shared" si="12"/>
        <v>0</v>
      </c>
      <c r="N26" s="146"/>
      <c r="O26" s="146"/>
      <c r="P26" s="146">
        <f t="shared" si="8"/>
        <v>0.20833333333333334</v>
      </c>
      <c r="Q26" s="146"/>
      <c r="R26" s="147"/>
      <c r="S26" s="148">
        <f t="shared" si="5"/>
        <v>0</v>
      </c>
      <c r="T26" s="116"/>
      <c r="U26" s="149"/>
      <c r="V26" s="148">
        <f t="shared" si="9"/>
        <v>0</v>
      </c>
      <c r="W26" s="116"/>
      <c r="X26" s="149"/>
      <c r="Y26" s="148" t="str">
        <f t="shared" si="10"/>
        <v/>
      </c>
      <c r="Z26" s="116"/>
      <c r="AA26" s="116"/>
      <c r="AB26" s="116"/>
      <c r="AC26" s="116"/>
      <c r="AD26" s="116"/>
      <c r="AE26" s="116"/>
      <c r="AF26" s="116"/>
      <c r="AG26" s="116"/>
      <c r="AH26" s="116"/>
      <c r="AI26" s="116"/>
      <c r="AJ26" s="149"/>
      <c r="AK26" s="116" t="str">
        <f t="shared" si="11"/>
        <v/>
      </c>
      <c r="AL26" s="117"/>
      <c r="AM26" s="118"/>
      <c r="AN26" s="65"/>
      <c r="AO26" s="65"/>
      <c r="AP26" s="65"/>
      <c r="AQ26" s="65"/>
      <c r="AR26" s="66"/>
      <c r="AS26" s="66"/>
      <c r="AT26" s="67"/>
      <c r="AU26" s="47"/>
      <c r="AV26" s="47"/>
    </row>
    <row r="27" spans="1:48" ht="19.5" customHeight="1" x14ac:dyDescent="0.2">
      <c r="A27" s="10">
        <f>IF(OR($D$1=11,$D$1=2,$D$1=4,$D$1=6,$D$1=9)=TRUE,"-",31)</f>
        <v>31</v>
      </c>
      <c r="B27" s="3" t="str">
        <f>TEXT(DATE($A$1,$D$1,A27),"aaa")</f>
        <v>土</v>
      </c>
      <c r="C27" s="38" t="s">
        <v>45</v>
      </c>
      <c r="D27" s="142"/>
      <c r="E27" s="143"/>
      <c r="F27" s="144"/>
      <c r="G27" s="142"/>
      <c r="H27" s="143"/>
      <c r="I27" s="144"/>
      <c r="J27" s="142"/>
      <c r="K27" s="143"/>
      <c r="L27" s="144"/>
      <c r="M27" s="145" t="str">
        <f t="shared" si="12"/>
        <v/>
      </c>
      <c r="N27" s="146"/>
      <c r="O27" s="146"/>
      <c r="P27" s="146" t="str">
        <f t="shared" si="8"/>
        <v/>
      </c>
      <c r="Q27" s="146"/>
      <c r="R27" s="147"/>
      <c r="S27" s="148" t="str">
        <f t="shared" si="5"/>
        <v/>
      </c>
      <c r="T27" s="116"/>
      <c r="U27" s="149"/>
      <c r="V27" s="148">
        <f t="shared" si="9"/>
        <v>0</v>
      </c>
      <c r="W27" s="116"/>
      <c r="X27" s="149"/>
      <c r="Y27" s="148" t="str">
        <f t="shared" si="10"/>
        <v/>
      </c>
      <c r="Z27" s="116"/>
      <c r="AA27" s="116"/>
      <c r="AB27" s="116"/>
      <c r="AC27" s="116"/>
      <c r="AD27" s="116"/>
      <c r="AE27" s="116"/>
      <c r="AF27" s="116"/>
      <c r="AG27" s="116"/>
      <c r="AH27" s="116"/>
      <c r="AI27" s="116"/>
      <c r="AJ27" s="149"/>
      <c r="AK27" s="116" t="str">
        <f t="shared" si="11"/>
        <v/>
      </c>
      <c r="AL27" s="117"/>
      <c r="AM27" s="118"/>
      <c r="AN27" s="65"/>
      <c r="AO27" s="65"/>
      <c r="AP27" s="65"/>
      <c r="AQ27" s="65"/>
      <c r="AR27" s="66"/>
      <c r="AS27" s="66"/>
      <c r="AT27" s="67"/>
      <c r="AU27" s="47"/>
      <c r="AV27" s="47"/>
    </row>
    <row r="28" spans="1:48" ht="19.5" customHeight="1" x14ac:dyDescent="0.2">
      <c r="A28" s="2">
        <v>1</v>
      </c>
      <c r="B28" s="3" t="str">
        <f>TEXT(DATE($J$1,$M$1,A28),"aaa")</f>
        <v>日</v>
      </c>
      <c r="C28" s="38" t="s">
        <v>45</v>
      </c>
      <c r="D28" s="142"/>
      <c r="E28" s="143"/>
      <c r="F28" s="144"/>
      <c r="G28" s="142"/>
      <c r="H28" s="143"/>
      <c r="I28" s="144"/>
      <c r="J28" s="142"/>
      <c r="K28" s="143"/>
      <c r="L28" s="144"/>
      <c r="M28" s="145" t="str">
        <f t="shared" si="12"/>
        <v/>
      </c>
      <c r="N28" s="146"/>
      <c r="O28" s="146"/>
      <c r="P28" s="146" t="str">
        <f t="shared" si="8"/>
        <v/>
      </c>
      <c r="Q28" s="146"/>
      <c r="R28" s="147"/>
      <c r="S28" s="148" t="str">
        <f t="shared" si="5"/>
        <v/>
      </c>
      <c r="T28" s="116"/>
      <c r="U28" s="149"/>
      <c r="V28" s="148">
        <f t="shared" si="9"/>
        <v>0</v>
      </c>
      <c r="W28" s="116"/>
      <c r="X28" s="149"/>
      <c r="Y28" s="148" t="str">
        <f t="shared" si="10"/>
        <v/>
      </c>
      <c r="Z28" s="116"/>
      <c r="AA28" s="116"/>
      <c r="AB28" s="116"/>
      <c r="AC28" s="116"/>
      <c r="AD28" s="116"/>
      <c r="AE28" s="116"/>
      <c r="AF28" s="116"/>
      <c r="AG28" s="116"/>
      <c r="AH28" s="116"/>
      <c r="AI28" s="116"/>
      <c r="AJ28" s="149"/>
      <c r="AK28" s="116" t="str">
        <f t="shared" si="11"/>
        <v/>
      </c>
      <c r="AL28" s="117"/>
      <c r="AM28" s="118"/>
      <c r="AN28" s="65"/>
      <c r="AO28" s="65"/>
      <c r="AP28" s="65"/>
      <c r="AQ28" s="65"/>
      <c r="AR28" s="66"/>
      <c r="AS28" s="66"/>
      <c r="AT28" s="67"/>
      <c r="AU28" s="47"/>
      <c r="AV28" s="47"/>
    </row>
    <row r="29" spans="1:48" ht="19.5" customHeight="1" x14ac:dyDescent="0.2">
      <c r="A29" s="10">
        <v>2</v>
      </c>
      <c r="B29" s="3" t="str">
        <f t="shared" ref="B29:B42" si="13">TEXT(DATE($J$1,$M$1,A29),"aaa")</f>
        <v>月</v>
      </c>
      <c r="C29" s="38" t="s">
        <v>46</v>
      </c>
      <c r="D29" s="142"/>
      <c r="E29" s="143"/>
      <c r="F29" s="144"/>
      <c r="G29" s="142"/>
      <c r="H29" s="143"/>
      <c r="I29" s="144"/>
      <c r="J29" s="142"/>
      <c r="K29" s="143"/>
      <c r="L29" s="144"/>
      <c r="M29" s="145">
        <f t="shared" si="12"/>
        <v>0</v>
      </c>
      <c r="N29" s="146"/>
      <c r="O29" s="146"/>
      <c r="P29" s="146">
        <f t="shared" si="8"/>
        <v>0.20833333333333334</v>
      </c>
      <c r="Q29" s="146"/>
      <c r="R29" s="147"/>
      <c r="S29" s="148">
        <f t="shared" si="5"/>
        <v>0</v>
      </c>
      <c r="T29" s="116"/>
      <c r="U29" s="149"/>
      <c r="V29" s="148">
        <f t="shared" si="9"/>
        <v>0</v>
      </c>
      <c r="W29" s="116"/>
      <c r="X29" s="149"/>
      <c r="Y29" s="148" t="str">
        <f t="shared" si="10"/>
        <v/>
      </c>
      <c r="Z29" s="116"/>
      <c r="AA29" s="116"/>
      <c r="AB29" s="116"/>
      <c r="AC29" s="116"/>
      <c r="AD29" s="116"/>
      <c r="AE29" s="116"/>
      <c r="AF29" s="116"/>
      <c r="AG29" s="116"/>
      <c r="AH29" s="116"/>
      <c r="AI29" s="116"/>
      <c r="AJ29" s="149"/>
      <c r="AK29" s="116" t="str">
        <f t="shared" si="11"/>
        <v/>
      </c>
      <c r="AL29" s="117"/>
      <c r="AM29" s="118"/>
      <c r="AN29" s="65"/>
      <c r="AO29" s="65"/>
      <c r="AP29" s="65"/>
      <c r="AQ29" s="65"/>
      <c r="AR29" s="66"/>
      <c r="AS29" s="66"/>
      <c r="AT29" s="67"/>
      <c r="AU29" s="47"/>
      <c r="AV29" s="47"/>
    </row>
    <row r="30" spans="1:48" ht="19.5" customHeight="1" x14ac:dyDescent="0.2">
      <c r="A30" s="2">
        <v>3</v>
      </c>
      <c r="B30" s="3" t="str">
        <f t="shared" si="13"/>
        <v>火</v>
      </c>
      <c r="C30" s="38" t="s">
        <v>46</v>
      </c>
      <c r="D30" s="142"/>
      <c r="E30" s="143"/>
      <c r="F30" s="144"/>
      <c r="G30" s="142"/>
      <c r="H30" s="143"/>
      <c r="I30" s="144"/>
      <c r="J30" s="142"/>
      <c r="K30" s="143"/>
      <c r="L30" s="144"/>
      <c r="M30" s="145">
        <f t="shared" si="12"/>
        <v>0</v>
      </c>
      <c r="N30" s="146"/>
      <c r="O30" s="146"/>
      <c r="P30" s="146">
        <f t="shared" si="8"/>
        <v>0.20833333333333334</v>
      </c>
      <c r="Q30" s="146"/>
      <c r="R30" s="147"/>
      <c r="S30" s="148">
        <f t="shared" si="5"/>
        <v>0</v>
      </c>
      <c r="T30" s="116"/>
      <c r="U30" s="149"/>
      <c r="V30" s="148">
        <f t="shared" si="9"/>
        <v>0</v>
      </c>
      <c r="W30" s="116"/>
      <c r="X30" s="149"/>
      <c r="Y30" s="148" t="str">
        <f t="shared" si="10"/>
        <v/>
      </c>
      <c r="Z30" s="116"/>
      <c r="AA30" s="116"/>
      <c r="AB30" s="116"/>
      <c r="AC30" s="116"/>
      <c r="AD30" s="116"/>
      <c r="AE30" s="116"/>
      <c r="AF30" s="116"/>
      <c r="AG30" s="116"/>
      <c r="AH30" s="116"/>
      <c r="AI30" s="116"/>
      <c r="AJ30" s="149"/>
      <c r="AK30" s="116" t="str">
        <f t="shared" si="11"/>
        <v/>
      </c>
      <c r="AL30" s="117"/>
      <c r="AM30" s="118"/>
      <c r="AN30" s="65"/>
      <c r="AO30" s="65"/>
      <c r="AP30" s="65"/>
      <c r="AQ30" s="65"/>
      <c r="AR30" s="66"/>
      <c r="AS30" s="66"/>
      <c r="AT30" s="67"/>
      <c r="AU30" s="47"/>
      <c r="AV30" s="47"/>
    </row>
    <row r="31" spans="1:48" ht="19.5" customHeight="1" x14ac:dyDescent="0.2">
      <c r="A31" s="10">
        <v>4</v>
      </c>
      <c r="B31" s="3" t="str">
        <f t="shared" si="13"/>
        <v>水</v>
      </c>
      <c r="C31" s="38" t="s">
        <v>46</v>
      </c>
      <c r="D31" s="142"/>
      <c r="E31" s="143"/>
      <c r="F31" s="144"/>
      <c r="G31" s="142"/>
      <c r="H31" s="143"/>
      <c r="I31" s="144"/>
      <c r="J31" s="142"/>
      <c r="K31" s="143"/>
      <c r="L31" s="144"/>
      <c r="M31" s="145">
        <f t="shared" si="12"/>
        <v>0</v>
      </c>
      <c r="N31" s="146"/>
      <c r="O31" s="146"/>
      <c r="P31" s="146">
        <f t="shared" si="8"/>
        <v>0.20833333333333334</v>
      </c>
      <c r="Q31" s="146"/>
      <c r="R31" s="147"/>
      <c r="S31" s="148">
        <f t="shared" si="5"/>
        <v>0</v>
      </c>
      <c r="T31" s="116"/>
      <c r="U31" s="149"/>
      <c r="V31" s="148">
        <f t="shared" si="9"/>
        <v>0</v>
      </c>
      <c r="W31" s="116"/>
      <c r="X31" s="149"/>
      <c r="Y31" s="148" t="str">
        <f t="shared" si="10"/>
        <v/>
      </c>
      <c r="Z31" s="116"/>
      <c r="AA31" s="116"/>
      <c r="AB31" s="116"/>
      <c r="AC31" s="116"/>
      <c r="AD31" s="116"/>
      <c r="AE31" s="116"/>
      <c r="AF31" s="116"/>
      <c r="AG31" s="116"/>
      <c r="AH31" s="116"/>
      <c r="AI31" s="116"/>
      <c r="AJ31" s="149"/>
      <c r="AK31" s="116" t="str">
        <f t="shared" si="11"/>
        <v/>
      </c>
      <c r="AL31" s="117"/>
      <c r="AM31" s="118"/>
      <c r="AN31" s="65"/>
      <c r="AO31" s="65"/>
      <c r="AP31" s="65"/>
      <c r="AQ31" s="65"/>
      <c r="AR31" s="66"/>
      <c r="AS31" s="66"/>
      <c r="AT31" s="67"/>
      <c r="AU31" s="47"/>
      <c r="AV31" s="47"/>
    </row>
    <row r="32" spans="1:48" ht="19.5" customHeight="1" x14ac:dyDescent="0.2">
      <c r="A32" s="2">
        <v>5</v>
      </c>
      <c r="B32" s="3" t="str">
        <f t="shared" si="13"/>
        <v>木</v>
      </c>
      <c r="C32" s="38" t="s">
        <v>46</v>
      </c>
      <c r="D32" s="142"/>
      <c r="E32" s="143"/>
      <c r="F32" s="144"/>
      <c r="G32" s="142"/>
      <c r="H32" s="143"/>
      <c r="I32" s="144"/>
      <c r="J32" s="142"/>
      <c r="K32" s="143"/>
      <c r="L32" s="144"/>
      <c r="M32" s="145">
        <f t="shared" si="12"/>
        <v>0</v>
      </c>
      <c r="N32" s="146"/>
      <c r="O32" s="146"/>
      <c r="P32" s="146">
        <f t="shared" si="8"/>
        <v>0.20833333333333334</v>
      </c>
      <c r="Q32" s="146"/>
      <c r="R32" s="147"/>
      <c r="S32" s="148">
        <f t="shared" si="5"/>
        <v>0</v>
      </c>
      <c r="T32" s="116"/>
      <c r="U32" s="149"/>
      <c r="V32" s="148">
        <f t="shared" si="9"/>
        <v>0</v>
      </c>
      <c r="W32" s="116"/>
      <c r="X32" s="149"/>
      <c r="Y32" s="148" t="str">
        <f t="shared" si="10"/>
        <v/>
      </c>
      <c r="Z32" s="116"/>
      <c r="AA32" s="116"/>
      <c r="AB32" s="116"/>
      <c r="AC32" s="116"/>
      <c r="AD32" s="116"/>
      <c r="AE32" s="116"/>
      <c r="AF32" s="116"/>
      <c r="AG32" s="116"/>
      <c r="AH32" s="116"/>
      <c r="AI32" s="116"/>
      <c r="AJ32" s="149"/>
      <c r="AK32" s="116" t="str">
        <f t="shared" si="11"/>
        <v/>
      </c>
      <c r="AL32" s="117"/>
      <c r="AM32" s="118"/>
      <c r="AN32" s="65"/>
      <c r="AO32" s="65"/>
      <c r="AP32" s="65"/>
      <c r="AQ32" s="65"/>
      <c r="AR32" s="66"/>
      <c r="AS32" s="66"/>
      <c r="AT32" s="67"/>
      <c r="AU32" s="47"/>
      <c r="AV32" s="47"/>
    </row>
    <row r="33" spans="1:70" ht="19.5" customHeight="1" x14ac:dyDescent="0.2">
      <c r="A33" s="10">
        <v>6</v>
      </c>
      <c r="B33" s="3" t="str">
        <f t="shared" si="13"/>
        <v>金</v>
      </c>
      <c r="C33" s="38" t="s">
        <v>46</v>
      </c>
      <c r="D33" s="142"/>
      <c r="E33" s="143"/>
      <c r="F33" s="144"/>
      <c r="G33" s="142"/>
      <c r="H33" s="143"/>
      <c r="I33" s="144"/>
      <c r="J33" s="142"/>
      <c r="K33" s="143"/>
      <c r="L33" s="144"/>
      <c r="M33" s="145">
        <f t="shared" si="12"/>
        <v>0</v>
      </c>
      <c r="N33" s="146"/>
      <c r="O33" s="146"/>
      <c r="P33" s="146">
        <f t="shared" si="8"/>
        <v>0.20833333333333334</v>
      </c>
      <c r="Q33" s="146"/>
      <c r="R33" s="147"/>
      <c r="S33" s="148">
        <f t="shared" si="5"/>
        <v>0</v>
      </c>
      <c r="T33" s="116"/>
      <c r="U33" s="149"/>
      <c r="V33" s="148">
        <f t="shared" si="9"/>
        <v>0</v>
      </c>
      <c r="W33" s="116"/>
      <c r="X33" s="149"/>
      <c r="Y33" s="148" t="str">
        <f t="shared" si="10"/>
        <v/>
      </c>
      <c r="Z33" s="116"/>
      <c r="AA33" s="116"/>
      <c r="AB33" s="116"/>
      <c r="AC33" s="116"/>
      <c r="AD33" s="116"/>
      <c r="AE33" s="116"/>
      <c r="AF33" s="116"/>
      <c r="AG33" s="116"/>
      <c r="AH33" s="116"/>
      <c r="AI33" s="116"/>
      <c r="AJ33" s="149"/>
      <c r="AK33" s="116" t="str">
        <f t="shared" si="11"/>
        <v/>
      </c>
      <c r="AL33" s="117"/>
      <c r="AM33" s="118"/>
      <c r="AN33" s="65"/>
      <c r="AO33" s="65"/>
      <c r="AP33" s="65"/>
      <c r="AQ33" s="65"/>
      <c r="AR33" s="66"/>
      <c r="AS33" s="66"/>
      <c r="AT33" s="67"/>
      <c r="AU33" s="47"/>
      <c r="AV33" s="47"/>
    </row>
    <row r="34" spans="1:70" ht="19.5" customHeight="1" x14ac:dyDescent="0.2">
      <c r="A34" s="2">
        <v>7</v>
      </c>
      <c r="B34" s="3" t="str">
        <f t="shared" si="13"/>
        <v>土</v>
      </c>
      <c r="C34" s="38" t="s">
        <v>45</v>
      </c>
      <c r="D34" s="142"/>
      <c r="E34" s="143"/>
      <c r="F34" s="144"/>
      <c r="G34" s="142"/>
      <c r="H34" s="143"/>
      <c r="I34" s="144"/>
      <c r="J34" s="142"/>
      <c r="K34" s="143"/>
      <c r="L34" s="144"/>
      <c r="M34" s="145" t="str">
        <f t="shared" si="12"/>
        <v/>
      </c>
      <c r="N34" s="146"/>
      <c r="O34" s="146"/>
      <c r="P34" s="146" t="str">
        <f t="shared" si="8"/>
        <v/>
      </c>
      <c r="Q34" s="146"/>
      <c r="R34" s="147"/>
      <c r="S34" s="148" t="str">
        <f t="shared" si="5"/>
        <v/>
      </c>
      <c r="T34" s="116"/>
      <c r="U34" s="149"/>
      <c r="V34" s="148">
        <f t="shared" si="9"/>
        <v>0</v>
      </c>
      <c r="W34" s="116"/>
      <c r="X34" s="149"/>
      <c r="Y34" s="148" t="str">
        <f t="shared" si="10"/>
        <v/>
      </c>
      <c r="Z34" s="116"/>
      <c r="AA34" s="116"/>
      <c r="AB34" s="116"/>
      <c r="AC34" s="116"/>
      <c r="AD34" s="116"/>
      <c r="AE34" s="116"/>
      <c r="AF34" s="116"/>
      <c r="AG34" s="116"/>
      <c r="AH34" s="116"/>
      <c r="AI34" s="116"/>
      <c r="AJ34" s="149"/>
      <c r="AK34" s="116" t="str">
        <f t="shared" si="11"/>
        <v/>
      </c>
      <c r="AL34" s="117"/>
      <c r="AM34" s="118"/>
      <c r="AN34" s="65"/>
      <c r="AO34" s="65"/>
      <c r="AP34" s="65"/>
      <c r="AQ34" s="65"/>
      <c r="AR34" s="66"/>
      <c r="AS34" s="66"/>
      <c r="AT34" s="67"/>
      <c r="AU34" s="47"/>
      <c r="AV34" s="47"/>
    </row>
    <row r="35" spans="1:70" ht="19.5" customHeight="1" x14ac:dyDescent="0.2">
      <c r="A35" s="10">
        <v>8</v>
      </c>
      <c r="B35" s="3" t="str">
        <f t="shared" si="13"/>
        <v>日</v>
      </c>
      <c r="C35" s="38" t="s">
        <v>45</v>
      </c>
      <c r="D35" s="142"/>
      <c r="E35" s="143"/>
      <c r="F35" s="144"/>
      <c r="G35" s="142"/>
      <c r="H35" s="143"/>
      <c r="I35" s="144"/>
      <c r="J35" s="142"/>
      <c r="K35" s="143"/>
      <c r="L35" s="144"/>
      <c r="M35" s="145" t="str">
        <f t="shared" si="12"/>
        <v/>
      </c>
      <c r="N35" s="146"/>
      <c r="O35" s="146"/>
      <c r="P35" s="146" t="str">
        <f t="shared" si="8"/>
        <v/>
      </c>
      <c r="Q35" s="146"/>
      <c r="R35" s="147"/>
      <c r="S35" s="148" t="str">
        <f t="shared" si="5"/>
        <v/>
      </c>
      <c r="T35" s="116"/>
      <c r="U35" s="149"/>
      <c r="V35" s="148">
        <f t="shared" si="9"/>
        <v>0</v>
      </c>
      <c r="W35" s="116"/>
      <c r="X35" s="149"/>
      <c r="Y35" s="148" t="str">
        <f t="shared" si="10"/>
        <v/>
      </c>
      <c r="Z35" s="116"/>
      <c r="AA35" s="116"/>
      <c r="AB35" s="116"/>
      <c r="AC35" s="116"/>
      <c r="AD35" s="116"/>
      <c r="AE35" s="116"/>
      <c r="AF35" s="116"/>
      <c r="AG35" s="116"/>
      <c r="AH35" s="116"/>
      <c r="AI35" s="116"/>
      <c r="AJ35" s="149"/>
      <c r="AK35" s="116" t="str">
        <f t="shared" si="11"/>
        <v/>
      </c>
      <c r="AL35" s="117"/>
      <c r="AM35" s="118"/>
      <c r="AN35" s="65"/>
      <c r="AO35" s="65"/>
      <c r="AP35" s="65"/>
      <c r="AQ35" s="65"/>
      <c r="AR35" s="66"/>
      <c r="AS35" s="66"/>
      <c r="AT35" s="67"/>
      <c r="AU35" s="47"/>
      <c r="AV35" s="47"/>
    </row>
    <row r="36" spans="1:70" ht="19.5" customHeight="1" x14ac:dyDescent="0.2">
      <c r="A36" s="2">
        <v>9</v>
      </c>
      <c r="B36" s="3" t="str">
        <f t="shared" si="13"/>
        <v>月</v>
      </c>
      <c r="C36" s="38" t="s">
        <v>46</v>
      </c>
      <c r="D36" s="142"/>
      <c r="E36" s="143"/>
      <c r="F36" s="144"/>
      <c r="G36" s="142"/>
      <c r="H36" s="143"/>
      <c r="I36" s="144"/>
      <c r="J36" s="142"/>
      <c r="K36" s="143"/>
      <c r="L36" s="144"/>
      <c r="M36" s="145">
        <f t="shared" si="12"/>
        <v>0</v>
      </c>
      <c r="N36" s="146"/>
      <c r="O36" s="146"/>
      <c r="P36" s="146">
        <f t="shared" si="8"/>
        <v>0.20833333333333334</v>
      </c>
      <c r="Q36" s="146"/>
      <c r="R36" s="147"/>
      <c r="S36" s="148">
        <f t="shared" si="5"/>
        <v>0</v>
      </c>
      <c r="T36" s="116"/>
      <c r="U36" s="149"/>
      <c r="V36" s="148">
        <f t="shared" si="9"/>
        <v>0</v>
      </c>
      <c r="W36" s="116"/>
      <c r="X36" s="149"/>
      <c r="Y36" s="148" t="str">
        <f t="shared" si="10"/>
        <v/>
      </c>
      <c r="Z36" s="116"/>
      <c r="AA36" s="116"/>
      <c r="AB36" s="116"/>
      <c r="AC36" s="116"/>
      <c r="AD36" s="116"/>
      <c r="AE36" s="116"/>
      <c r="AF36" s="116"/>
      <c r="AG36" s="116"/>
      <c r="AH36" s="116"/>
      <c r="AI36" s="116"/>
      <c r="AJ36" s="149"/>
      <c r="AK36" s="116" t="str">
        <f t="shared" si="11"/>
        <v/>
      </c>
      <c r="AL36" s="117"/>
      <c r="AM36" s="118"/>
      <c r="AN36" s="65"/>
      <c r="AO36" s="65"/>
      <c r="AP36" s="65"/>
      <c r="AQ36" s="65"/>
      <c r="AR36" s="66"/>
      <c r="AS36" s="66"/>
      <c r="AT36" s="67"/>
      <c r="AU36" s="47"/>
      <c r="AV36" s="47"/>
    </row>
    <row r="37" spans="1:70" ht="19.5" customHeight="1" x14ac:dyDescent="0.2">
      <c r="A37" s="10">
        <v>10</v>
      </c>
      <c r="B37" s="3" t="str">
        <f t="shared" si="13"/>
        <v>火</v>
      </c>
      <c r="C37" s="38" t="s">
        <v>46</v>
      </c>
      <c r="D37" s="142"/>
      <c r="E37" s="143"/>
      <c r="F37" s="144"/>
      <c r="G37" s="142"/>
      <c r="H37" s="143"/>
      <c r="I37" s="144"/>
      <c r="J37" s="142"/>
      <c r="K37" s="143"/>
      <c r="L37" s="144"/>
      <c r="M37" s="145">
        <f t="shared" si="12"/>
        <v>0</v>
      </c>
      <c r="N37" s="146"/>
      <c r="O37" s="146"/>
      <c r="P37" s="146">
        <f t="shared" si="8"/>
        <v>0.20833333333333334</v>
      </c>
      <c r="Q37" s="146"/>
      <c r="R37" s="147"/>
      <c r="S37" s="148">
        <f t="shared" si="5"/>
        <v>0</v>
      </c>
      <c r="T37" s="116"/>
      <c r="U37" s="149"/>
      <c r="V37" s="148">
        <f t="shared" si="9"/>
        <v>0</v>
      </c>
      <c r="W37" s="116"/>
      <c r="X37" s="149"/>
      <c r="Y37" s="148" t="str">
        <f t="shared" si="10"/>
        <v/>
      </c>
      <c r="Z37" s="116"/>
      <c r="AA37" s="116"/>
      <c r="AB37" s="116"/>
      <c r="AC37" s="116"/>
      <c r="AD37" s="116"/>
      <c r="AE37" s="116"/>
      <c r="AF37" s="116"/>
      <c r="AG37" s="116"/>
      <c r="AH37" s="116"/>
      <c r="AI37" s="116"/>
      <c r="AJ37" s="149"/>
      <c r="AK37" s="116" t="str">
        <f t="shared" si="11"/>
        <v/>
      </c>
      <c r="AL37" s="117"/>
      <c r="AM37" s="118"/>
      <c r="AN37" s="65"/>
      <c r="AO37" s="65"/>
      <c r="AP37" s="65"/>
      <c r="AQ37" s="65"/>
      <c r="AR37" s="66"/>
      <c r="AS37" s="66"/>
      <c r="AT37" s="67"/>
      <c r="AU37" s="47"/>
      <c r="AV37" s="47"/>
    </row>
    <row r="38" spans="1:70" ht="19.5" customHeight="1" x14ac:dyDescent="0.2">
      <c r="A38" s="2">
        <v>11</v>
      </c>
      <c r="B38" s="3" t="str">
        <f t="shared" si="13"/>
        <v>水</v>
      </c>
      <c r="C38" s="38" t="s">
        <v>46</v>
      </c>
      <c r="D38" s="142"/>
      <c r="E38" s="143"/>
      <c r="F38" s="144"/>
      <c r="G38" s="142"/>
      <c r="H38" s="143"/>
      <c r="I38" s="144"/>
      <c r="J38" s="142"/>
      <c r="K38" s="143"/>
      <c r="L38" s="144"/>
      <c r="M38" s="145">
        <f t="shared" si="12"/>
        <v>0</v>
      </c>
      <c r="N38" s="146"/>
      <c r="O38" s="146"/>
      <c r="P38" s="146">
        <f t="shared" si="8"/>
        <v>0.20833333333333334</v>
      </c>
      <c r="Q38" s="146"/>
      <c r="R38" s="147"/>
      <c r="S38" s="148">
        <f t="shared" si="5"/>
        <v>0</v>
      </c>
      <c r="T38" s="116"/>
      <c r="U38" s="149"/>
      <c r="V38" s="148">
        <f t="shared" si="9"/>
        <v>0</v>
      </c>
      <c r="W38" s="116"/>
      <c r="X38" s="149"/>
      <c r="Y38" s="148" t="str">
        <f t="shared" si="10"/>
        <v/>
      </c>
      <c r="Z38" s="116"/>
      <c r="AA38" s="116"/>
      <c r="AB38" s="116"/>
      <c r="AC38" s="116"/>
      <c r="AD38" s="116"/>
      <c r="AE38" s="116"/>
      <c r="AF38" s="116"/>
      <c r="AG38" s="116"/>
      <c r="AH38" s="116"/>
      <c r="AI38" s="116"/>
      <c r="AJ38" s="149"/>
      <c r="AK38" s="116" t="str">
        <f t="shared" si="11"/>
        <v/>
      </c>
      <c r="AL38" s="117"/>
      <c r="AM38" s="118"/>
      <c r="AN38" s="65"/>
      <c r="AO38" s="65"/>
      <c r="AP38" s="65"/>
      <c r="AQ38" s="65"/>
      <c r="AR38" s="66"/>
      <c r="AS38" s="66"/>
      <c r="AT38" s="67"/>
      <c r="AU38" s="47"/>
      <c r="AV38" s="47"/>
    </row>
    <row r="39" spans="1:70" ht="19.5" customHeight="1" x14ac:dyDescent="0.15">
      <c r="A39" s="10">
        <v>12</v>
      </c>
      <c r="B39" s="3" t="str">
        <f t="shared" si="13"/>
        <v>木</v>
      </c>
      <c r="C39" s="38" t="s">
        <v>46</v>
      </c>
      <c r="D39" s="142"/>
      <c r="E39" s="143"/>
      <c r="F39" s="144"/>
      <c r="G39" s="142"/>
      <c r="H39" s="143"/>
      <c r="I39" s="144"/>
      <c r="J39" s="142"/>
      <c r="K39" s="143"/>
      <c r="L39" s="144"/>
      <c r="M39" s="145">
        <f t="shared" si="12"/>
        <v>0</v>
      </c>
      <c r="N39" s="146"/>
      <c r="O39" s="146"/>
      <c r="P39" s="146">
        <f t="shared" si="8"/>
        <v>0.20833333333333334</v>
      </c>
      <c r="Q39" s="146"/>
      <c r="R39" s="147"/>
      <c r="S39" s="148">
        <f t="shared" si="5"/>
        <v>0</v>
      </c>
      <c r="T39" s="116"/>
      <c r="U39" s="149"/>
      <c r="V39" s="148">
        <f t="shared" si="9"/>
        <v>0</v>
      </c>
      <c r="W39" s="116"/>
      <c r="X39" s="149"/>
      <c r="Y39" s="148" t="str">
        <f t="shared" si="10"/>
        <v/>
      </c>
      <c r="Z39" s="116"/>
      <c r="AA39" s="116"/>
      <c r="AB39" s="116"/>
      <c r="AC39" s="116"/>
      <c r="AD39" s="116"/>
      <c r="AE39" s="116"/>
      <c r="AF39" s="116"/>
      <c r="AG39" s="116"/>
      <c r="AH39" s="116"/>
      <c r="AI39" s="116"/>
      <c r="AJ39" s="149"/>
      <c r="AK39" s="116" t="str">
        <f t="shared" si="11"/>
        <v/>
      </c>
      <c r="AL39" s="117"/>
      <c r="AM39" s="118"/>
      <c r="AN39" s="65"/>
      <c r="AO39" s="65"/>
      <c r="AP39" s="65"/>
      <c r="AQ39" s="65"/>
      <c r="AR39" s="66"/>
      <c r="AS39" s="66"/>
      <c r="AT39" s="67"/>
      <c r="AU39" s="47"/>
      <c r="AV39" s="47"/>
      <c r="AW39" s="30"/>
      <c r="AX39" s="31"/>
      <c r="AY39" s="31"/>
      <c r="AZ39" s="31"/>
      <c r="BA39" s="31"/>
      <c r="BK39" s="32"/>
      <c r="BL39" s="32"/>
      <c r="BM39" s="32"/>
      <c r="BN39" s="32"/>
      <c r="BO39" s="32"/>
      <c r="BP39" s="32"/>
      <c r="BQ39" s="32"/>
      <c r="BR39" s="32"/>
    </row>
    <row r="40" spans="1:70" ht="19.5" customHeight="1" x14ac:dyDescent="0.15">
      <c r="A40" s="2">
        <v>13</v>
      </c>
      <c r="B40" s="3" t="str">
        <f t="shared" si="13"/>
        <v>金</v>
      </c>
      <c r="C40" s="38" t="s">
        <v>46</v>
      </c>
      <c r="D40" s="142"/>
      <c r="E40" s="143"/>
      <c r="F40" s="144"/>
      <c r="G40" s="142"/>
      <c r="H40" s="143"/>
      <c r="I40" s="144"/>
      <c r="J40" s="142"/>
      <c r="K40" s="143"/>
      <c r="L40" s="144"/>
      <c r="M40" s="145">
        <f t="shared" si="12"/>
        <v>0</v>
      </c>
      <c r="N40" s="146"/>
      <c r="O40" s="146"/>
      <c r="P40" s="146">
        <f t="shared" si="8"/>
        <v>0.20833333333333334</v>
      </c>
      <c r="Q40" s="146"/>
      <c r="R40" s="147"/>
      <c r="S40" s="148">
        <f t="shared" si="5"/>
        <v>0</v>
      </c>
      <c r="T40" s="116"/>
      <c r="U40" s="149"/>
      <c r="V40" s="148">
        <f t="shared" si="9"/>
        <v>0</v>
      </c>
      <c r="W40" s="116"/>
      <c r="X40" s="149"/>
      <c r="Y40" s="148" t="str">
        <f t="shared" si="10"/>
        <v/>
      </c>
      <c r="Z40" s="116"/>
      <c r="AA40" s="116"/>
      <c r="AB40" s="116"/>
      <c r="AC40" s="116"/>
      <c r="AD40" s="116"/>
      <c r="AE40" s="116"/>
      <c r="AF40" s="116"/>
      <c r="AG40" s="116"/>
      <c r="AH40" s="116"/>
      <c r="AI40" s="116"/>
      <c r="AJ40" s="149"/>
      <c r="AK40" s="116" t="str">
        <f t="shared" si="11"/>
        <v/>
      </c>
      <c r="AL40" s="117"/>
      <c r="AM40" s="118"/>
      <c r="AN40" s="65"/>
      <c r="AO40" s="65"/>
      <c r="AP40" s="65"/>
      <c r="AQ40" s="65"/>
      <c r="AR40" s="66"/>
      <c r="AS40" s="66"/>
      <c r="AT40" s="67"/>
      <c r="AU40" s="47"/>
      <c r="AV40" s="47"/>
      <c r="AW40" s="33"/>
      <c r="AX40" s="34"/>
      <c r="AY40" s="34"/>
      <c r="AZ40" s="34"/>
      <c r="BA40" s="35"/>
      <c r="BB40" s="34"/>
      <c r="BC40" s="34"/>
      <c r="BD40" s="34"/>
      <c r="BE40" s="34"/>
      <c r="BF40" s="34"/>
      <c r="BG40" s="34"/>
      <c r="BH40" s="34"/>
      <c r="BI40" s="34"/>
      <c r="BJ40" s="35"/>
      <c r="BK40" s="32"/>
      <c r="BL40" s="32"/>
      <c r="BM40" s="32"/>
      <c r="BN40" s="32"/>
      <c r="BO40" s="32"/>
      <c r="BP40" s="32"/>
      <c r="BQ40" s="32"/>
      <c r="BR40" s="32"/>
    </row>
    <row r="41" spans="1:70" ht="19.5" customHeight="1" x14ac:dyDescent="0.2">
      <c r="A41" s="10">
        <v>14</v>
      </c>
      <c r="B41" s="3" t="str">
        <f t="shared" si="13"/>
        <v>土</v>
      </c>
      <c r="C41" s="38" t="s">
        <v>45</v>
      </c>
      <c r="D41" s="142"/>
      <c r="E41" s="143"/>
      <c r="F41" s="144"/>
      <c r="G41" s="142"/>
      <c r="H41" s="143"/>
      <c r="I41" s="144"/>
      <c r="J41" s="142"/>
      <c r="K41" s="143"/>
      <c r="L41" s="144"/>
      <c r="M41" s="145" t="str">
        <f t="shared" si="12"/>
        <v/>
      </c>
      <c r="N41" s="146"/>
      <c r="O41" s="146"/>
      <c r="P41" s="146" t="str">
        <f t="shared" si="8"/>
        <v/>
      </c>
      <c r="Q41" s="146"/>
      <c r="R41" s="147"/>
      <c r="S41" s="148" t="str">
        <f t="shared" si="5"/>
        <v/>
      </c>
      <c r="T41" s="116"/>
      <c r="U41" s="149"/>
      <c r="V41" s="148">
        <f t="shared" si="9"/>
        <v>0</v>
      </c>
      <c r="W41" s="116"/>
      <c r="X41" s="149"/>
      <c r="Y41" s="148" t="str">
        <f t="shared" si="10"/>
        <v/>
      </c>
      <c r="Z41" s="116"/>
      <c r="AA41" s="116"/>
      <c r="AB41" s="116"/>
      <c r="AC41" s="116"/>
      <c r="AD41" s="116"/>
      <c r="AE41" s="116"/>
      <c r="AF41" s="116"/>
      <c r="AG41" s="116"/>
      <c r="AH41" s="116"/>
      <c r="AI41" s="116"/>
      <c r="AJ41" s="149"/>
      <c r="AK41" s="116" t="str">
        <f t="shared" si="11"/>
        <v/>
      </c>
      <c r="AL41" s="117"/>
      <c r="AM41" s="118"/>
      <c r="AN41" s="65"/>
      <c r="AO41" s="65"/>
      <c r="AP41" s="65"/>
      <c r="AQ41" s="65"/>
      <c r="AR41" s="66"/>
      <c r="AS41" s="66"/>
      <c r="AT41" s="67"/>
      <c r="AU41" s="47"/>
      <c r="AV41" s="47"/>
    </row>
    <row r="42" spans="1:70" ht="19.5" customHeight="1" thickBot="1" x14ac:dyDescent="0.25">
      <c r="A42" s="10">
        <v>15</v>
      </c>
      <c r="B42" s="3" t="str">
        <f t="shared" si="13"/>
        <v>日</v>
      </c>
      <c r="C42" s="38" t="s">
        <v>45</v>
      </c>
      <c r="D42" s="142"/>
      <c r="E42" s="143"/>
      <c r="F42" s="144"/>
      <c r="G42" s="142"/>
      <c r="H42" s="143"/>
      <c r="I42" s="144"/>
      <c r="J42" s="142"/>
      <c r="K42" s="143"/>
      <c r="L42" s="144"/>
      <c r="M42" s="145" t="str">
        <f t="shared" ref="M42" si="14">IF(S42="","",IF(C42="FT",V42-S42,IF(V42&lt;S42,0,ABS(V42-S42))))</f>
        <v/>
      </c>
      <c r="N42" s="146"/>
      <c r="O42" s="146"/>
      <c r="P42" s="150" t="str">
        <f t="shared" ref="P42" si="15">IF(S42="","",IF(D42&lt;TIME(5,0,0),TIME(5,0,0)-D42,0)+IF(G42&gt;TIME(22,0,0),G42-TIME(22,0,0),0))</f>
        <v/>
      </c>
      <c r="Q42" s="150"/>
      <c r="R42" s="151"/>
      <c r="S42" s="148" t="str">
        <f t="shared" si="5"/>
        <v/>
      </c>
      <c r="T42" s="116"/>
      <c r="U42" s="149"/>
      <c r="V42" s="148">
        <f t="shared" ref="V42" si="16">(G42-D42-J42)</f>
        <v>0</v>
      </c>
      <c r="W42" s="116"/>
      <c r="X42" s="149"/>
      <c r="Y42" s="148" t="str">
        <f>IF(C42="□",(G42-D42-J42),"")</f>
        <v/>
      </c>
      <c r="Z42" s="116"/>
      <c r="AA42" s="116"/>
      <c r="AB42" s="116"/>
      <c r="AC42" s="116"/>
      <c r="AD42" s="116"/>
      <c r="AE42" s="116"/>
      <c r="AF42" s="116"/>
      <c r="AG42" s="116"/>
      <c r="AH42" s="116"/>
      <c r="AI42" s="116"/>
      <c r="AJ42" s="149"/>
      <c r="AK42" s="116" t="str">
        <f t="shared" ref="AK42" si="17">IF(C42="■",(G42-D42-J42),"")</f>
        <v/>
      </c>
      <c r="AL42" s="117"/>
      <c r="AM42" s="118"/>
      <c r="AN42" s="68"/>
      <c r="AO42" s="68"/>
      <c r="AP42" s="68"/>
      <c r="AQ42" s="68"/>
      <c r="AR42" s="69"/>
      <c r="AS42" s="69"/>
      <c r="AT42" s="70"/>
      <c r="AU42" s="47"/>
      <c r="AV42" s="47"/>
    </row>
    <row r="43" spans="1:70" ht="19.5" customHeight="1" thickBot="1" x14ac:dyDescent="0.25">
      <c r="A43" s="130" t="s">
        <v>19</v>
      </c>
      <c r="B43" s="131"/>
      <c r="C43" s="131"/>
      <c r="D43" s="132" t="s">
        <v>22</v>
      </c>
      <c r="E43" s="133"/>
      <c r="F43" s="133"/>
      <c r="G43" s="133"/>
      <c r="H43" s="133"/>
      <c r="I43" s="134"/>
      <c r="J43" s="133">
        <f>SUM(J12:L42)</f>
        <v>0</v>
      </c>
      <c r="K43" s="133"/>
      <c r="L43" s="135"/>
      <c r="M43" s="136">
        <f>SUM(M12:O42)</f>
        <v>0</v>
      </c>
      <c r="N43" s="137"/>
      <c r="O43" s="137"/>
      <c r="P43" s="137">
        <f>SUM(P12:R42)</f>
        <v>4.3750000000000009</v>
      </c>
      <c r="Q43" s="137"/>
      <c r="R43" s="138"/>
      <c r="S43" s="139">
        <f>SUM(S12:U42)</f>
        <v>0</v>
      </c>
      <c r="T43" s="140"/>
      <c r="U43" s="141"/>
      <c r="V43" s="139">
        <f>SUM(V12:X42)</f>
        <v>0</v>
      </c>
      <c r="W43" s="140"/>
      <c r="X43" s="141"/>
      <c r="Y43" s="139">
        <f>SUM(Y12:AA42)</f>
        <v>0</v>
      </c>
      <c r="Z43" s="140"/>
      <c r="AA43" s="140"/>
      <c r="AB43" s="140">
        <f>SUM(AB12:AD41)</f>
        <v>0</v>
      </c>
      <c r="AC43" s="140"/>
      <c r="AD43" s="140"/>
      <c r="AE43" s="140">
        <f>SUM(AE12:AG41)</f>
        <v>0</v>
      </c>
      <c r="AF43" s="140"/>
      <c r="AG43" s="140"/>
      <c r="AH43" s="140">
        <f>SUM(AH12:AJ41)</f>
        <v>0</v>
      </c>
      <c r="AI43" s="140"/>
      <c r="AJ43" s="141"/>
      <c r="AK43" s="140">
        <f>SUM(AK12:AM42)</f>
        <v>0</v>
      </c>
      <c r="AL43" s="140"/>
      <c r="AM43" s="141"/>
      <c r="AN43" s="12"/>
      <c r="AO43" s="12"/>
      <c r="AP43" s="12"/>
      <c r="AQ43" s="12"/>
      <c r="AR43" s="13"/>
      <c r="AS43" s="13"/>
      <c r="AT43" s="14"/>
      <c r="AU43" s="47"/>
      <c r="AV43" s="47"/>
    </row>
    <row r="44" spans="1:70" ht="15" customHeight="1" x14ac:dyDescent="0.2">
      <c r="A44" s="127" t="s">
        <v>43</v>
      </c>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9"/>
      <c r="AU44" s="46"/>
      <c r="AV44" s="46"/>
    </row>
    <row r="45" spans="1:70" ht="18.75" customHeight="1" x14ac:dyDescent="0.2">
      <c r="A45" s="121" t="s">
        <v>34</v>
      </c>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3"/>
    </row>
    <row r="46" spans="1:70" ht="36.75" customHeight="1" x14ac:dyDescent="0.2">
      <c r="A46" s="124"/>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6"/>
    </row>
    <row r="47" spans="1:70" ht="24.75" customHeight="1" thickBot="1" x14ac:dyDescent="0.25">
      <c r="A47" s="36"/>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20"/>
    </row>
  </sheetData>
  <sheetProtection deleteColumns="0" deleteRows="0" autoFilter="0"/>
  <protectedRanges>
    <protectedRange sqref="I9:P9" name="特別休暇理由"/>
    <protectedRange sqref="E6:G6" name="就業日数"/>
    <protectedRange sqref="D12:L42" name="勤怠情報"/>
    <protectedRange sqref="AN12:AT42" name="業務内容"/>
    <protectedRange sqref="A46" name="備考"/>
    <protectedRange sqref="AM4" name="スタッフ名_1"/>
    <protectedRange sqref="G4" name="所在地_1"/>
    <protectedRange sqref="S3" name="部署名_1"/>
    <protectedRange sqref="C43:I43" name="勤怠情報_1"/>
    <protectedRange sqref="AN43:AT43" name="業務内容_1"/>
    <protectedRange sqref="S8" name="基本時間"/>
    <protectedRange sqref="J43:L43" name="勤怠情報_1_1"/>
    <protectedRange sqref="G3" name="名称_1_1"/>
    <protectedRange sqref="M1:Q1 D1:I1" name="月_1"/>
    <protectedRange sqref="A1 J1" name="年_1"/>
  </protectedRanges>
  <mergeCells count="342">
    <mergeCell ref="AM3:AT3"/>
    <mergeCell ref="D4:F4"/>
    <mergeCell ref="G4:X4"/>
    <mergeCell ref="Y4:AL4"/>
    <mergeCell ref="AM4:AT4"/>
    <mergeCell ref="A5:AT5"/>
    <mergeCell ref="A1:B1"/>
    <mergeCell ref="A3:C4"/>
    <mergeCell ref="D3:F3"/>
    <mergeCell ref="G3:O3"/>
    <mergeCell ref="P3:R3"/>
    <mergeCell ref="S3:X3"/>
    <mergeCell ref="Y3:AL3"/>
    <mergeCell ref="J1:K1"/>
    <mergeCell ref="R1:Y1"/>
    <mergeCell ref="AM6:AP6"/>
    <mergeCell ref="AQ6:AT6"/>
    <mergeCell ref="B7:D7"/>
    <mergeCell ref="E7:G7"/>
    <mergeCell ref="I7:L7"/>
    <mergeCell ref="M7:O7"/>
    <mergeCell ref="S7:U7"/>
    <mergeCell ref="AM7:AP9"/>
    <mergeCell ref="B6:D6"/>
    <mergeCell ref="E6:G6"/>
    <mergeCell ref="I6:L6"/>
    <mergeCell ref="M6:O6"/>
    <mergeCell ref="K9:O9"/>
    <mergeCell ref="Y8:Z8"/>
    <mergeCell ref="Y9:Z9"/>
    <mergeCell ref="Y7:Z7"/>
    <mergeCell ref="A11:B11"/>
    <mergeCell ref="D11:F11"/>
    <mergeCell ref="G11:I11"/>
    <mergeCell ref="J11:L11"/>
    <mergeCell ref="M11:O11"/>
    <mergeCell ref="P11:R11"/>
    <mergeCell ref="AQ7:AT9"/>
    <mergeCell ref="B8:D8"/>
    <mergeCell ref="E8:G8"/>
    <mergeCell ref="I8:L8"/>
    <mergeCell ref="M8:O8"/>
    <mergeCell ref="S8:U9"/>
    <mergeCell ref="B9:D9"/>
    <mergeCell ref="E9:G9"/>
    <mergeCell ref="AN11:AT11"/>
    <mergeCell ref="S11:U11"/>
    <mergeCell ref="V11:X11"/>
    <mergeCell ref="Y11:AJ11"/>
    <mergeCell ref="AK11:AM11"/>
    <mergeCell ref="D12:F12"/>
    <mergeCell ref="G12:I12"/>
    <mergeCell ref="J12:L12"/>
    <mergeCell ref="M12:O12"/>
    <mergeCell ref="P12:R12"/>
    <mergeCell ref="S12:U12"/>
    <mergeCell ref="V12:X12"/>
    <mergeCell ref="Y12:AJ12"/>
    <mergeCell ref="AK12:AM12"/>
    <mergeCell ref="D13:F13"/>
    <mergeCell ref="G13:I13"/>
    <mergeCell ref="J13:L13"/>
    <mergeCell ref="M13:O13"/>
    <mergeCell ref="P13:R13"/>
    <mergeCell ref="S13:U13"/>
    <mergeCell ref="V13:X13"/>
    <mergeCell ref="Y13:AJ13"/>
    <mergeCell ref="AK13:AM13"/>
    <mergeCell ref="D14:F14"/>
    <mergeCell ref="G14:I14"/>
    <mergeCell ref="J14:L14"/>
    <mergeCell ref="M14:O14"/>
    <mergeCell ref="P14:R14"/>
    <mergeCell ref="S14:U14"/>
    <mergeCell ref="V14:X14"/>
    <mergeCell ref="Y14:AJ14"/>
    <mergeCell ref="AK14:AM14"/>
    <mergeCell ref="V15:X15"/>
    <mergeCell ref="Y15:AJ15"/>
    <mergeCell ref="AK15:AM15"/>
    <mergeCell ref="D16:F16"/>
    <mergeCell ref="G16:I16"/>
    <mergeCell ref="J16:L16"/>
    <mergeCell ref="M16:O16"/>
    <mergeCell ref="P16:R16"/>
    <mergeCell ref="S16:U16"/>
    <mergeCell ref="V16:X16"/>
    <mergeCell ref="D15:F15"/>
    <mergeCell ref="G15:I15"/>
    <mergeCell ref="J15:L15"/>
    <mergeCell ref="M15:O15"/>
    <mergeCell ref="P15:R15"/>
    <mergeCell ref="S15:U15"/>
    <mergeCell ref="Y16:AJ16"/>
    <mergeCell ref="AK16:AM16"/>
    <mergeCell ref="D17:F17"/>
    <mergeCell ref="G17:I17"/>
    <mergeCell ref="J17:L17"/>
    <mergeCell ref="M17:O17"/>
    <mergeCell ref="P17:R17"/>
    <mergeCell ref="S17:U17"/>
    <mergeCell ref="V17:X17"/>
    <mergeCell ref="Y17:AJ17"/>
    <mergeCell ref="AK17:AM17"/>
    <mergeCell ref="D18:F18"/>
    <mergeCell ref="G18:I18"/>
    <mergeCell ref="J18:L18"/>
    <mergeCell ref="M18:O18"/>
    <mergeCell ref="P18:R18"/>
    <mergeCell ref="S18:U18"/>
    <mergeCell ref="V18:X18"/>
    <mergeCell ref="Y18:AJ18"/>
    <mergeCell ref="AK18:AM18"/>
    <mergeCell ref="V19:X19"/>
    <mergeCell ref="Y19:AJ19"/>
    <mergeCell ref="AK19:AM19"/>
    <mergeCell ref="D20:F20"/>
    <mergeCell ref="G20:I20"/>
    <mergeCell ref="J20:L20"/>
    <mergeCell ref="M20:O20"/>
    <mergeCell ref="P20:R20"/>
    <mergeCell ref="S20:U20"/>
    <mergeCell ref="V20:X20"/>
    <mergeCell ref="D19:F19"/>
    <mergeCell ref="G19:I19"/>
    <mergeCell ref="J19:L19"/>
    <mergeCell ref="M19:O19"/>
    <mergeCell ref="P19:R19"/>
    <mergeCell ref="S19:U19"/>
    <mergeCell ref="Y20:AJ20"/>
    <mergeCell ref="AK20:AM20"/>
    <mergeCell ref="D21:F21"/>
    <mergeCell ref="G21:I21"/>
    <mergeCell ref="J21:L21"/>
    <mergeCell ref="M21:O21"/>
    <mergeCell ref="P21:R21"/>
    <mergeCell ref="S21:U21"/>
    <mergeCell ref="V21:X21"/>
    <mergeCell ref="Y21:AJ21"/>
    <mergeCell ref="AK21:AM21"/>
    <mergeCell ref="D22:F22"/>
    <mergeCell ref="G22:I22"/>
    <mergeCell ref="J22:L22"/>
    <mergeCell ref="M22:O22"/>
    <mergeCell ref="P22:R22"/>
    <mergeCell ref="S22:U22"/>
    <mergeCell ref="V22:X22"/>
    <mergeCell ref="Y22:AJ22"/>
    <mergeCell ref="AK22:AM22"/>
    <mergeCell ref="V23:X23"/>
    <mergeCell ref="Y23:AJ23"/>
    <mergeCell ref="AK23:AM23"/>
    <mergeCell ref="D24:F24"/>
    <mergeCell ref="G24:I24"/>
    <mergeCell ref="J24:L24"/>
    <mergeCell ref="M24:O24"/>
    <mergeCell ref="P24:R24"/>
    <mergeCell ref="S24:U24"/>
    <mergeCell ref="V24:X24"/>
    <mergeCell ref="D23:F23"/>
    <mergeCell ref="G23:I23"/>
    <mergeCell ref="J23:L23"/>
    <mergeCell ref="M23:O23"/>
    <mergeCell ref="P23:R23"/>
    <mergeCell ref="S23:U23"/>
    <mergeCell ref="Y24:AJ24"/>
    <mergeCell ref="AK24:AM24"/>
    <mergeCell ref="D25:F25"/>
    <mergeCell ref="G25:I25"/>
    <mergeCell ref="J25:L25"/>
    <mergeCell ref="M25:O25"/>
    <mergeCell ref="P25:R25"/>
    <mergeCell ref="S25:U25"/>
    <mergeCell ref="V25:X25"/>
    <mergeCell ref="Y25:AJ25"/>
    <mergeCell ref="AK25:AM25"/>
    <mergeCell ref="D26:F26"/>
    <mergeCell ref="G26:I26"/>
    <mergeCell ref="J26:L26"/>
    <mergeCell ref="M26:O26"/>
    <mergeCell ref="P26:R26"/>
    <mergeCell ref="S26:U26"/>
    <mergeCell ref="V26:X26"/>
    <mergeCell ref="Y26:AJ26"/>
    <mergeCell ref="AK26:AM26"/>
    <mergeCell ref="V27:X27"/>
    <mergeCell ref="Y27:AJ27"/>
    <mergeCell ref="AK27:AM27"/>
    <mergeCell ref="D28:F28"/>
    <mergeCell ref="G28:I28"/>
    <mergeCell ref="J28:L28"/>
    <mergeCell ref="M28:O28"/>
    <mergeCell ref="P28:R28"/>
    <mergeCell ref="S28:U28"/>
    <mergeCell ref="V28:X28"/>
    <mergeCell ref="D27:F27"/>
    <mergeCell ref="G27:I27"/>
    <mergeCell ref="J27:L27"/>
    <mergeCell ref="M27:O27"/>
    <mergeCell ref="P27:R27"/>
    <mergeCell ref="S27:U27"/>
    <mergeCell ref="Y28:AJ28"/>
    <mergeCell ref="AK28:AM28"/>
    <mergeCell ref="D29:F29"/>
    <mergeCell ref="G29:I29"/>
    <mergeCell ref="J29:L29"/>
    <mergeCell ref="M29:O29"/>
    <mergeCell ref="P29:R29"/>
    <mergeCell ref="S29:U29"/>
    <mergeCell ref="V29:X29"/>
    <mergeCell ref="Y29:AJ29"/>
    <mergeCell ref="AK29:AM29"/>
    <mergeCell ref="D30:F30"/>
    <mergeCell ref="G30:I30"/>
    <mergeCell ref="J30:L30"/>
    <mergeCell ref="M30:O30"/>
    <mergeCell ref="P30:R30"/>
    <mergeCell ref="S30:U30"/>
    <mergeCell ref="V30:X30"/>
    <mergeCell ref="Y30:AJ30"/>
    <mergeCell ref="AK30:AM30"/>
    <mergeCell ref="V31:X31"/>
    <mergeCell ref="Y31:AJ31"/>
    <mergeCell ref="AK31:AM31"/>
    <mergeCell ref="D32:F32"/>
    <mergeCell ref="G32:I32"/>
    <mergeCell ref="J32:L32"/>
    <mergeCell ref="M32:O32"/>
    <mergeCell ref="P32:R32"/>
    <mergeCell ref="S32:U32"/>
    <mergeCell ref="V32:X32"/>
    <mergeCell ref="D31:F31"/>
    <mergeCell ref="G31:I31"/>
    <mergeCell ref="J31:L31"/>
    <mergeCell ref="M31:O31"/>
    <mergeCell ref="P31:R31"/>
    <mergeCell ref="S31:U31"/>
    <mergeCell ref="Y32:AJ32"/>
    <mergeCell ref="AK32:AM32"/>
    <mergeCell ref="D33:F33"/>
    <mergeCell ref="G33:I33"/>
    <mergeCell ref="J33:L33"/>
    <mergeCell ref="M33:O33"/>
    <mergeCell ref="P33:R33"/>
    <mergeCell ref="S33:U33"/>
    <mergeCell ref="V33:X33"/>
    <mergeCell ref="Y33:AJ33"/>
    <mergeCell ref="AK33:AM33"/>
    <mergeCell ref="D34:F34"/>
    <mergeCell ref="G34:I34"/>
    <mergeCell ref="J34:L34"/>
    <mergeCell ref="M34:O34"/>
    <mergeCell ref="P34:R34"/>
    <mergeCell ref="S34:U34"/>
    <mergeCell ref="V34:X34"/>
    <mergeCell ref="Y34:AJ34"/>
    <mergeCell ref="AK34:AM34"/>
    <mergeCell ref="V35:X35"/>
    <mergeCell ref="Y35:AJ35"/>
    <mergeCell ref="AK35:AM35"/>
    <mergeCell ref="D36:F36"/>
    <mergeCell ref="G36:I36"/>
    <mergeCell ref="J36:L36"/>
    <mergeCell ref="M36:O36"/>
    <mergeCell ref="P36:R36"/>
    <mergeCell ref="S36:U36"/>
    <mergeCell ref="V36:X36"/>
    <mergeCell ref="D35:F35"/>
    <mergeCell ref="G35:I35"/>
    <mergeCell ref="J35:L35"/>
    <mergeCell ref="M35:O35"/>
    <mergeCell ref="P35:R35"/>
    <mergeCell ref="S35:U35"/>
    <mergeCell ref="Y36:AJ36"/>
    <mergeCell ref="AK36:AM36"/>
    <mergeCell ref="D37:F37"/>
    <mergeCell ref="G37:I37"/>
    <mergeCell ref="J37:L37"/>
    <mergeCell ref="M37:O37"/>
    <mergeCell ref="P37:R37"/>
    <mergeCell ref="S37:U37"/>
    <mergeCell ref="V37:X37"/>
    <mergeCell ref="Y37:AJ37"/>
    <mergeCell ref="AK37:AM37"/>
    <mergeCell ref="D38:F38"/>
    <mergeCell ref="G38:I38"/>
    <mergeCell ref="J38:L38"/>
    <mergeCell ref="M38:O38"/>
    <mergeCell ref="P38:R38"/>
    <mergeCell ref="S38:U38"/>
    <mergeCell ref="V38:X38"/>
    <mergeCell ref="Y38:AJ38"/>
    <mergeCell ref="AK38:AM38"/>
    <mergeCell ref="AK39:AM39"/>
    <mergeCell ref="D40:F40"/>
    <mergeCell ref="G40:I40"/>
    <mergeCell ref="J40:L40"/>
    <mergeCell ref="M40:O40"/>
    <mergeCell ref="P40:R40"/>
    <mergeCell ref="S40:U40"/>
    <mergeCell ref="V40:X40"/>
    <mergeCell ref="D39:F39"/>
    <mergeCell ref="G39:I39"/>
    <mergeCell ref="J39:L39"/>
    <mergeCell ref="M39:O39"/>
    <mergeCell ref="P39:R39"/>
    <mergeCell ref="S39:U39"/>
    <mergeCell ref="Y40:AJ40"/>
    <mergeCell ref="AK40:AM40"/>
    <mergeCell ref="G42:I42"/>
    <mergeCell ref="J42:L42"/>
    <mergeCell ref="M42:O42"/>
    <mergeCell ref="P42:R42"/>
    <mergeCell ref="S42:U42"/>
    <mergeCell ref="V39:X39"/>
    <mergeCell ref="Y39:AJ39"/>
    <mergeCell ref="V42:X42"/>
    <mergeCell ref="Y42:AJ42"/>
    <mergeCell ref="AK42:AM42"/>
    <mergeCell ref="B47:AT47"/>
    <mergeCell ref="A45:AT45"/>
    <mergeCell ref="A46:AT46"/>
    <mergeCell ref="A44:AT44"/>
    <mergeCell ref="AK41:AM41"/>
    <mergeCell ref="A43:C43"/>
    <mergeCell ref="D43:I43"/>
    <mergeCell ref="J43:L43"/>
    <mergeCell ref="M43:O43"/>
    <mergeCell ref="P43:R43"/>
    <mergeCell ref="S43:U43"/>
    <mergeCell ref="V43:X43"/>
    <mergeCell ref="Y43:AJ43"/>
    <mergeCell ref="AK43:AM43"/>
    <mergeCell ref="D41:F41"/>
    <mergeCell ref="G41:I41"/>
    <mergeCell ref="J41:L41"/>
    <mergeCell ref="M41:O41"/>
    <mergeCell ref="P41:R41"/>
    <mergeCell ref="S41:U41"/>
    <mergeCell ref="V41:X41"/>
    <mergeCell ref="Y41:AJ41"/>
    <mergeCell ref="D42:F42"/>
  </mergeCells>
  <phoneticPr fontId="24"/>
  <conditionalFormatting sqref="A12:B42">
    <cfRule type="expression" dxfId="25" priority="63">
      <formula>$B12="日"</formula>
    </cfRule>
    <cfRule type="expression" dxfId="24" priority="64">
      <formula>$B12="土"</formula>
    </cfRule>
  </conditionalFormatting>
  <conditionalFormatting sqref="A43:D43 AN43:AT43">
    <cfRule type="expression" dxfId="23" priority="61">
      <formula>$B43="日"</formula>
    </cfRule>
    <cfRule type="expression" dxfId="22" priority="62">
      <formula>$B43="土"</formula>
    </cfRule>
  </conditionalFormatting>
  <conditionalFormatting sqref="AK43:AM43 J43:X43">
    <cfRule type="expression" dxfId="21" priority="57">
      <formula>$B43="日"</formula>
    </cfRule>
    <cfRule type="expression" dxfId="20" priority="58">
      <formula>$B43="土"</formula>
    </cfRule>
  </conditionalFormatting>
  <conditionalFormatting sqref="C12:C42">
    <cfRule type="expression" dxfId="19" priority="20">
      <formula>$B12="日"</formula>
    </cfRule>
    <cfRule type="expression" dxfId="18" priority="21">
      <formula>$B12="土"</formula>
    </cfRule>
  </conditionalFormatting>
  <conditionalFormatting sqref="C12:C42">
    <cfRule type="containsText" dxfId="17" priority="16" operator="containsText" text="半,◎">
      <formula>NOT(ISERROR(SEARCH("半,◎",C12)))</formula>
    </cfRule>
    <cfRule type="containsText" dxfId="16" priority="19" operator="containsText" text="FT,□,■,▲,▼,●,◎,☆,休,半">
      <formula>NOT(ISERROR(SEARCH("FT,□,■,▲,▼,●,◎,☆,休,半",C12)))</formula>
    </cfRule>
  </conditionalFormatting>
  <conditionalFormatting sqref="C12:C42">
    <cfRule type="containsText" dxfId="15" priority="12" operator="containsText" text="◎">
      <formula>NOT(ISERROR(SEARCH("◎",C12)))</formula>
    </cfRule>
    <cfRule type="containsText" dxfId="14" priority="15" operator="containsText" text="半">
      <formula>NOT(ISERROR(SEARCH("半",C12)))</formula>
    </cfRule>
    <cfRule type="containsText" dxfId="13" priority="17" operator="containsText" text="半,◎">
      <formula>NOT(ISERROR(SEARCH("半,◎",C12)))</formula>
    </cfRule>
    <cfRule type="containsText" dxfId="12" priority="18" operator="containsText" text="半">
      <formula>NOT(ISERROR(SEARCH("半",C12)))</formula>
    </cfRule>
  </conditionalFormatting>
  <conditionalFormatting sqref="C12:C42">
    <cfRule type="containsText" dxfId="11" priority="2" operator="containsText" text="○">
      <formula>NOT(ISERROR(SEARCH("○",C12)))</formula>
    </cfRule>
    <cfRule type="containsText" dxfId="10" priority="13" operator="containsText" text="半">
      <formula>NOT(ISERROR(SEARCH("半",C12)))</formula>
    </cfRule>
    <cfRule type="colorScale" priority="14">
      <colorScale>
        <cfvo type="min"/>
        <cfvo type="percentile" val="50"/>
        <cfvo type="max"/>
        <color rgb="FF5A8AC6"/>
        <color rgb="FFFCFCFF"/>
        <color rgb="FFF8696B"/>
      </colorScale>
    </cfRule>
  </conditionalFormatting>
  <conditionalFormatting sqref="C12:C42">
    <cfRule type="containsText" dxfId="9" priority="11" operator="containsText" text="FT,■">
      <formula>NOT(ISERROR(SEARCH("FT,■",C12)))</formula>
    </cfRule>
  </conditionalFormatting>
  <conditionalFormatting sqref="C12:C42">
    <cfRule type="containsText" dxfId="8" priority="10" operator="containsText" text="FT">
      <formula>NOT(ISERROR(SEARCH("FT",C12)))</formula>
    </cfRule>
  </conditionalFormatting>
  <conditionalFormatting sqref="C12:C42">
    <cfRule type="containsText" dxfId="7" priority="4" operator="containsText" text="●">
      <formula>NOT(ISERROR(SEARCH("●",C12)))</formula>
    </cfRule>
    <cfRule type="containsText" dxfId="6" priority="5" operator="containsText" text="▼">
      <formula>NOT(ISERROR(SEARCH("▼",C12)))</formula>
    </cfRule>
    <cfRule type="containsText" dxfId="5" priority="6" operator="containsText" text="▲">
      <formula>NOT(ISERROR(SEARCH("▲",C12)))</formula>
    </cfRule>
    <cfRule type="containsText" dxfId="4" priority="7" operator="containsText" text="☆">
      <formula>NOT(ISERROR(SEARCH("☆",C12)))</formula>
    </cfRule>
    <cfRule type="containsText" dxfId="3" priority="8" operator="containsText" text="■">
      <formula>NOT(ISERROR(SEARCH("■",C12)))</formula>
    </cfRule>
    <cfRule type="containsText" dxfId="2" priority="9" operator="containsText" text="□">
      <formula>NOT(ISERROR(SEARCH("□",C12)))</formula>
    </cfRule>
  </conditionalFormatting>
  <conditionalFormatting sqref="C12:C42">
    <cfRule type="containsText" dxfId="1" priority="3" operator="containsText" text="代">
      <formula>NOT(ISERROR(SEARCH("代",C12)))</formula>
    </cfRule>
  </conditionalFormatting>
  <conditionalFormatting sqref="C12:C42">
    <cfRule type="containsText" dxfId="0" priority="1" operator="containsText" text="欠">
      <formula>NOT(ISERROR(SEARCH("欠",C12)))</formula>
    </cfRule>
  </conditionalFormatting>
  <dataValidations disablePrompts="1" count="1">
    <dataValidation type="list" allowBlank="1" showInputMessage="1" showErrorMessage="1" sqref="C12:C42" xr:uid="{51AE9760-F804-4892-BC28-36BE48D78BF2}">
      <formula1>"出,休,FT,□,■,◎,○,☆,▲,▼,欠,半,代"</formula1>
    </dataValidation>
  </dataValidations>
  <printOptions horizontalCentered="1" verticalCentered="1"/>
  <pageMargins left="0.23622047244094491" right="0.15748031496062992" top="0.35433070866141736" bottom="0" header="0" footer="0"/>
  <pageSetup paperSize="9" scale="93"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81EB1-BB6F-4127-AC68-6874C1E2CDC9}">
  <dimension ref="B2:AO90"/>
  <sheetViews>
    <sheetView topLeftCell="D21" workbookViewId="0">
      <selection activeCell="AA15" sqref="AA15"/>
    </sheetView>
  </sheetViews>
  <sheetFormatPr defaultColWidth="3.5546875" defaultRowHeight="13.2" x14ac:dyDescent="0.2"/>
  <cols>
    <col min="1" max="1" width="3.5546875" style="103"/>
    <col min="2" max="2" width="3.5546875" style="74"/>
    <col min="3" max="7" width="3.5546875" style="103"/>
    <col min="8" max="17" width="3.5546875" style="74"/>
    <col min="18" max="16384" width="3.5546875" style="103"/>
  </cols>
  <sheetData>
    <row r="2" spans="2:41" ht="23.4" x14ac:dyDescent="0.2">
      <c r="C2" s="104" t="s">
        <v>151</v>
      </c>
      <c r="D2" s="104"/>
      <c r="E2" s="104"/>
    </row>
    <row r="3" spans="2:41" ht="13.8" thickBot="1" x14ac:dyDescent="0.25"/>
    <row r="4" spans="2:41" x14ac:dyDescent="0.2">
      <c r="B4" s="105"/>
      <c r="C4" s="106" t="s">
        <v>47</v>
      </c>
      <c r="D4" s="271" t="s">
        <v>48</v>
      </c>
      <c r="E4" s="271"/>
      <c r="F4" s="271"/>
      <c r="G4" s="271"/>
      <c r="H4" s="271"/>
      <c r="I4" s="271"/>
      <c r="J4" s="271"/>
      <c r="K4" s="271"/>
      <c r="L4" s="271"/>
      <c r="M4" s="271"/>
      <c r="N4" s="271"/>
      <c r="O4" s="271"/>
      <c r="P4" s="107"/>
      <c r="Q4" s="107"/>
      <c r="R4" s="107"/>
      <c r="S4" s="107"/>
      <c r="T4" s="107"/>
      <c r="U4" s="272" t="s">
        <v>49</v>
      </c>
      <c r="V4" s="273"/>
      <c r="W4" s="273"/>
      <c r="X4" s="273"/>
      <c r="Y4" s="274" t="s">
        <v>152</v>
      </c>
      <c r="Z4" s="274"/>
      <c r="AA4" s="274"/>
      <c r="AB4" s="275"/>
      <c r="AC4" s="107"/>
      <c r="AD4" s="108" t="s">
        <v>153</v>
      </c>
      <c r="AE4" s="107"/>
      <c r="AF4" s="107"/>
      <c r="AG4" s="107"/>
      <c r="AH4" s="107"/>
      <c r="AI4" s="107"/>
      <c r="AJ4" s="107"/>
      <c r="AK4" s="107"/>
      <c r="AL4" s="199" t="s">
        <v>3</v>
      </c>
      <c r="AM4" s="199"/>
      <c r="AN4" s="199"/>
      <c r="AO4" s="18"/>
    </row>
    <row r="5" spans="2:41" ht="13.8" thickBot="1" x14ac:dyDescent="0.25">
      <c r="B5" s="105"/>
      <c r="C5" s="249" t="s">
        <v>50</v>
      </c>
      <c r="D5" s="249"/>
      <c r="E5" s="249"/>
      <c r="F5" s="249"/>
      <c r="G5" s="253">
        <v>0.33333333333333331</v>
      </c>
      <c r="H5" s="253"/>
      <c r="I5" s="253"/>
      <c r="J5" s="253"/>
      <c r="K5" s="251"/>
      <c r="L5" s="251"/>
      <c r="M5" s="84" t="s">
        <v>51</v>
      </c>
      <c r="N5" s="84"/>
      <c r="O5" s="84"/>
      <c r="P5" s="84"/>
      <c r="Q5" s="84"/>
      <c r="R5" s="97"/>
      <c r="S5" s="97"/>
      <c r="T5" s="97"/>
      <c r="U5" s="277">
        <f>入力用!E7-COUNTIF(入力用!C12:C42,"■")-COUNTIF(入力用!C12:C42,"□")</f>
        <v>0</v>
      </c>
      <c r="V5" s="278"/>
      <c r="W5" s="278"/>
      <c r="X5" s="278"/>
      <c r="Y5" s="279">
        <f>U5*G5</f>
        <v>0</v>
      </c>
      <c r="Z5" s="279"/>
      <c r="AA5" s="279"/>
      <c r="AB5" s="280"/>
      <c r="AC5" s="97"/>
      <c r="AD5" s="97"/>
      <c r="AE5" s="97"/>
      <c r="AF5" s="97"/>
      <c r="AG5" s="97"/>
      <c r="AH5" s="97"/>
      <c r="AI5" s="97"/>
      <c r="AJ5" s="97"/>
      <c r="AK5" s="97"/>
      <c r="AL5" s="276">
        <v>0.33333333333333331</v>
      </c>
      <c r="AM5" s="276"/>
      <c r="AN5" s="276"/>
      <c r="AO5" s="18"/>
    </row>
    <row r="6" spans="2:41" x14ac:dyDescent="0.15">
      <c r="B6" s="105"/>
      <c r="C6" s="281" t="s">
        <v>52</v>
      </c>
      <c r="D6" s="282"/>
      <c r="E6" s="282"/>
      <c r="F6" s="282"/>
      <c r="G6" s="256">
        <f>入力用!E7</f>
        <v>0</v>
      </c>
      <c r="H6" s="256"/>
      <c r="I6" s="256"/>
      <c r="J6" s="256"/>
      <c r="K6" s="257" t="s">
        <v>53</v>
      </c>
      <c r="L6" s="258"/>
      <c r="M6" s="85" t="s">
        <v>141</v>
      </c>
      <c r="N6" s="86"/>
      <c r="O6" s="86"/>
      <c r="P6" s="86"/>
      <c r="Q6" s="86"/>
      <c r="R6" s="97"/>
      <c r="S6" s="97"/>
      <c r="T6" s="97"/>
      <c r="U6" s="97"/>
      <c r="V6" s="97"/>
      <c r="W6" s="97"/>
      <c r="X6" s="97"/>
      <c r="Y6" s="97"/>
      <c r="AE6" s="97"/>
      <c r="AF6" s="97"/>
      <c r="AG6" s="97"/>
      <c r="AH6" s="97"/>
      <c r="AI6" s="97"/>
      <c r="AJ6" s="97"/>
      <c r="AL6" s="276"/>
      <c r="AM6" s="276"/>
      <c r="AN6" s="276"/>
    </row>
    <row r="7" spans="2:41" x14ac:dyDescent="0.2">
      <c r="B7" s="105"/>
      <c r="C7" s="259" t="s">
        <v>54</v>
      </c>
      <c r="D7" s="260"/>
      <c r="E7" s="260"/>
      <c r="F7" s="260"/>
      <c r="G7" s="283">
        <f>入力用!V43-入力用!Y43-入力用!AK43</f>
        <v>0</v>
      </c>
      <c r="H7" s="283"/>
      <c r="I7" s="283"/>
      <c r="J7" s="283"/>
      <c r="K7" s="264" t="s">
        <v>55</v>
      </c>
      <c r="L7" s="265"/>
      <c r="M7" s="87" t="s">
        <v>56</v>
      </c>
      <c r="N7" s="86"/>
      <c r="O7" s="86"/>
      <c r="P7" s="86"/>
      <c r="Q7" s="86"/>
      <c r="R7" s="86"/>
      <c r="S7" s="86"/>
      <c r="T7" s="86"/>
      <c r="U7" s="86" t="s">
        <v>143</v>
      </c>
      <c r="V7" s="86"/>
      <c r="W7" s="86"/>
      <c r="X7" s="86"/>
      <c r="AE7" s="86"/>
      <c r="AF7" s="86"/>
      <c r="AG7" s="86"/>
      <c r="AH7" s="86"/>
      <c r="AI7" s="86"/>
      <c r="AJ7" s="86"/>
      <c r="AL7" s="18"/>
      <c r="AM7" s="18"/>
      <c r="AN7" s="18"/>
    </row>
    <row r="8" spans="2:41" ht="13.8" thickBot="1" x14ac:dyDescent="0.25">
      <c r="B8" s="105"/>
      <c r="C8" s="266" t="s">
        <v>57</v>
      </c>
      <c r="D8" s="267"/>
      <c r="E8" s="267"/>
      <c r="F8" s="267"/>
      <c r="G8" s="268">
        <f>Y5-AL40</f>
        <v>0</v>
      </c>
      <c r="H8" s="284"/>
      <c r="I8" s="284"/>
      <c r="J8" s="284"/>
      <c r="K8" s="269" t="s">
        <v>55</v>
      </c>
      <c r="L8" s="270"/>
      <c r="M8" s="87" t="s">
        <v>58</v>
      </c>
      <c r="N8" s="86"/>
      <c r="O8" s="86"/>
      <c r="P8" s="86"/>
      <c r="Q8" s="86"/>
      <c r="R8" s="86"/>
      <c r="S8" s="86"/>
      <c r="T8" s="86"/>
      <c r="U8" s="86"/>
      <c r="V8" s="86"/>
      <c r="W8" s="86"/>
      <c r="X8" s="86" t="s">
        <v>144</v>
      </c>
      <c r="AD8" s="86"/>
      <c r="AE8" s="86"/>
      <c r="AF8" s="86"/>
      <c r="AG8" s="86"/>
      <c r="AH8" s="86"/>
      <c r="AI8" s="86"/>
      <c r="AJ8" s="86"/>
      <c r="AK8" s="86"/>
      <c r="AL8" s="18"/>
      <c r="AM8" s="18"/>
      <c r="AN8" s="18"/>
      <c r="AO8" s="18"/>
    </row>
    <row r="9" spans="2:41" x14ac:dyDescent="0.2">
      <c r="B9" s="105"/>
      <c r="C9" s="102"/>
      <c r="D9" s="102"/>
      <c r="E9" s="102"/>
      <c r="F9" s="102"/>
      <c r="G9" s="109"/>
      <c r="H9" s="109"/>
      <c r="I9" s="109"/>
      <c r="J9" s="109"/>
      <c r="K9" s="110"/>
      <c r="L9" s="110"/>
      <c r="M9" s="86"/>
      <c r="N9" s="86"/>
      <c r="O9" s="86"/>
      <c r="P9" s="86"/>
      <c r="Q9" s="86"/>
      <c r="R9" s="86"/>
      <c r="S9" s="86"/>
      <c r="T9" s="86"/>
      <c r="U9" s="86"/>
      <c r="V9" s="86"/>
      <c r="W9" s="86"/>
      <c r="X9" s="86"/>
      <c r="Y9" s="86"/>
      <c r="Z9" s="86"/>
      <c r="AA9" s="86"/>
      <c r="AB9" s="86"/>
      <c r="AC9" s="86"/>
      <c r="AD9" s="86"/>
      <c r="AE9" s="86"/>
      <c r="AF9" s="86"/>
      <c r="AG9" s="86"/>
      <c r="AH9" s="86"/>
      <c r="AI9" s="86"/>
      <c r="AJ9" s="86"/>
      <c r="AK9" s="86"/>
      <c r="AL9" s="242">
        <f>IF(OR(入力用!C12="出",入力用!C12="▲",入力用!C12="▼",入力用!C12="半",入力用!C12="○"),IF(入力用!V12&lt;$AL$5,$AL$5-($AL$5-入力用!V12),$AL$5),IF(入力用!C12="FT",$AL$5,""))</f>
        <v>0</v>
      </c>
      <c r="AM9" s="243"/>
      <c r="AN9" s="244"/>
      <c r="AO9" s="18"/>
    </row>
    <row r="10" spans="2:41" x14ac:dyDescent="0.2">
      <c r="B10" s="105"/>
      <c r="C10" s="111" t="s">
        <v>59</v>
      </c>
      <c r="D10" s="99"/>
      <c r="E10" s="102"/>
      <c r="F10" s="102"/>
      <c r="G10" s="248">
        <f>(G6*G5)-G8</f>
        <v>0</v>
      </c>
      <c r="H10" s="248"/>
      <c r="I10" s="248"/>
      <c r="J10" s="248"/>
      <c r="K10" s="248" t="s">
        <v>60</v>
      </c>
      <c r="L10" s="248"/>
      <c r="M10" s="248">
        <f>G7-G10</f>
        <v>0</v>
      </c>
      <c r="N10" s="248"/>
      <c r="O10" s="248"/>
      <c r="P10" s="248"/>
      <c r="Q10" s="98"/>
      <c r="R10" s="99"/>
      <c r="S10" s="99"/>
      <c r="T10" s="99"/>
      <c r="U10" s="99"/>
      <c r="V10" s="99"/>
      <c r="W10" s="99"/>
      <c r="X10" s="99"/>
      <c r="Y10" s="99"/>
      <c r="Z10" s="99"/>
      <c r="AA10" s="99"/>
      <c r="AB10" s="99"/>
      <c r="AC10" s="99"/>
      <c r="AD10" s="99"/>
      <c r="AE10" s="99"/>
      <c r="AF10" s="99"/>
      <c r="AG10" s="99"/>
      <c r="AH10" s="99"/>
      <c r="AI10" s="99"/>
      <c r="AJ10" s="99"/>
      <c r="AK10" s="99"/>
      <c r="AL10" s="242" t="str">
        <f>IF(OR(入力用!C13="出",入力用!C13="▲",入力用!C13="▼",入力用!C13="半",入力用!C13="○"),IF(入力用!V13&lt;$AL$5,$AL$5-($AL$5-入力用!V13),$AL$5),IF(入力用!C13="FT",$AL$5,""))</f>
        <v/>
      </c>
      <c r="AM10" s="243"/>
      <c r="AN10" s="244"/>
      <c r="AO10" s="18"/>
    </row>
    <row r="11" spans="2:41" x14ac:dyDescent="0.2">
      <c r="B11" s="105"/>
      <c r="C11" s="99"/>
      <c r="D11" s="102"/>
      <c r="E11" s="102"/>
      <c r="F11" s="99"/>
      <c r="G11" s="99"/>
      <c r="H11" s="99"/>
      <c r="I11" s="99"/>
      <c r="J11" s="99"/>
      <c r="K11" s="89"/>
      <c r="L11" s="89"/>
      <c r="M11" s="88" t="s">
        <v>61</v>
      </c>
      <c r="N11" s="89"/>
      <c r="O11" s="89"/>
      <c r="P11" s="89"/>
      <c r="Q11" s="99"/>
      <c r="R11" s="99"/>
      <c r="S11" s="99"/>
      <c r="T11" s="99"/>
      <c r="U11" s="99"/>
      <c r="V11" s="99"/>
      <c r="W11" s="99"/>
      <c r="X11" s="99"/>
      <c r="Y11" s="99"/>
      <c r="Z11" s="99"/>
      <c r="AA11" s="99"/>
      <c r="AB11" s="99"/>
      <c r="AC11" s="99"/>
      <c r="AD11" s="99"/>
      <c r="AE11" s="99"/>
      <c r="AF11" s="99"/>
      <c r="AG11" s="99"/>
      <c r="AH11" s="99"/>
      <c r="AI11" s="99"/>
      <c r="AJ11" s="99"/>
      <c r="AK11" s="99"/>
      <c r="AL11" s="242" t="str">
        <f>IF(OR(入力用!C14="出",入力用!C14="▲",入力用!C14="▼",入力用!C14="半",入力用!C14="○"),IF(入力用!V14&lt;$AL$5,$AL$5-($AL$5-入力用!V14),$AL$5),IF(入力用!C14="FT",$AL$5,""))</f>
        <v/>
      </c>
      <c r="AM11" s="243"/>
      <c r="AN11" s="244"/>
      <c r="AO11" s="18"/>
    </row>
    <row r="12" spans="2:41" x14ac:dyDescent="0.2">
      <c r="B12" s="105"/>
      <c r="C12" s="100"/>
      <c r="D12" s="112"/>
      <c r="E12" s="112"/>
      <c r="F12" s="112"/>
      <c r="G12" s="112"/>
      <c r="H12" s="112"/>
      <c r="I12" s="100"/>
      <c r="J12" s="112"/>
      <c r="K12" s="100"/>
      <c r="L12" s="90"/>
      <c r="M12" s="90"/>
      <c r="N12" s="90"/>
      <c r="O12" s="90"/>
      <c r="P12" s="90"/>
      <c r="Q12" s="100"/>
      <c r="R12" s="100"/>
      <c r="S12" s="100"/>
      <c r="T12" s="100"/>
      <c r="U12" s="100"/>
      <c r="V12" s="100"/>
      <c r="W12" s="100"/>
      <c r="X12" s="100"/>
      <c r="Y12" s="100"/>
      <c r="Z12" s="100"/>
      <c r="AA12" s="100"/>
      <c r="AB12" s="100"/>
      <c r="AC12" s="100"/>
      <c r="AD12" s="100"/>
      <c r="AE12" s="100"/>
      <c r="AF12" s="100"/>
      <c r="AG12" s="100"/>
      <c r="AH12" s="100"/>
      <c r="AI12" s="100"/>
      <c r="AJ12" s="100"/>
      <c r="AK12" s="100"/>
      <c r="AL12" s="242">
        <f>IF(OR(入力用!C15="出",入力用!C15="▲",入力用!C15="▼",入力用!C15="半",入力用!C15="○"),IF(入力用!V15&lt;$AL$5,$AL$5-($AL$5-入力用!V15),$AL$5),IF(入力用!C15="FT",$AL$5,""))</f>
        <v>0</v>
      </c>
      <c r="AM12" s="243"/>
      <c r="AN12" s="244"/>
      <c r="AO12" s="18"/>
    </row>
    <row r="13" spans="2:41" x14ac:dyDescent="0.2">
      <c r="B13" s="105"/>
      <c r="C13" s="106" t="s">
        <v>62</v>
      </c>
      <c r="D13" s="91" t="s">
        <v>63</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242">
        <f>IF(OR(入力用!C16="出",入力用!C16="▲",入力用!C16="▼",入力用!C16="半",入力用!C16="○"),IF(入力用!V16&lt;$AL$5,$AL$5-($AL$5-入力用!V16),$AL$5),IF(入力用!C16="FT",$AL$5,""))</f>
        <v>0</v>
      </c>
      <c r="AM13" s="243"/>
      <c r="AN13" s="244"/>
      <c r="AO13" s="18"/>
    </row>
    <row r="14" spans="2:41" ht="13.8" customHeight="1" thickBot="1" x14ac:dyDescent="0.25">
      <c r="B14" s="105"/>
      <c r="C14" s="249" t="s">
        <v>50</v>
      </c>
      <c r="D14" s="249"/>
      <c r="E14" s="249"/>
      <c r="F14" s="249"/>
      <c r="G14" s="253">
        <v>0.33333333333333331</v>
      </c>
      <c r="H14" s="253"/>
      <c r="I14" s="253"/>
      <c r="J14" s="253"/>
      <c r="K14" s="251"/>
      <c r="L14" s="251"/>
      <c r="M14" s="84" t="s">
        <v>51</v>
      </c>
      <c r="N14" s="92"/>
      <c r="O14" s="92"/>
      <c r="P14" s="92"/>
      <c r="Q14" s="92"/>
      <c r="R14" s="97"/>
      <c r="S14" s="97"/>
      <c r="T14" s="97"/>
      <c r="U14" s="97"/>
      <c r="V14" s="97"/>
      <c r="W14" s="97"/>
      <c r="X14" s="97"/>
      <c r="Y14" s="97"/>
      <c r="Z14" s="97"/>
      <c r="AA14" s="97"/>
      <c r="AB14" s="97"/>
      <c r="AC14" s="97"/>
      <c r="AD14" s="97"/>
      <c r="AE14" s="97"/>
      <c r="AF14" s="97"/>
      <c r="AG14" s="97"/>
      <c r="AH14" s="97"/>
      <c r="AI14" s="97"/>
      <c r="AJ14" s="97"/>
      <c r="AK14" s="97"/>
      <c r="AL14" s="242">
        <f>IF(OR(入力用!C17="出",入力用!C17="▲",入力用!C17="▼",入力用!C17="半",入力用!C17="○"),IF(入力用!V17&lt;$AL$5,$AL$5-($AL$5-入力用!V17),$AL$5),IF(入力用!C17="FT",$AL$5,""))</f>
        <v>0</v>
      </c>
      <c r="AM14" s="243"/>
      <c r="AN14" s="244"/>
      <c r="AO14" s="18"/>
    </row>
    <row r="15" spans="2:41" ht="13.8" customHeight="1" x14ac:dyDescent="0.2">
      <c r="B15" s="105"/>
      <c r="C15" s="254" t="s">
        <v>64</v>
      </c>
      <c r="D15" s="255"/>
      <c r="E15" s="255"/>
      <c r="F15" s="255"/>
      <c r="G15" s="256">
        <f>入力用!E6</f>
        <v>21</v>
      </c>
      <c r="H15" s="256"/>
      <c r="I15" s="256"/>
      <c r="J15" s="256"/>
      <c r="K15" s="257" t="s">
        <v>53</v>
      </c>
      <c r="L15" s="258"/>
      <c r="M15" s="93" t="s">
        <v>56</v>
      </c>
      <c r="N15" s="86"/>
      <c r="O15" s="86"/>
      <c r="P15" s="86"/>
      <c r="Q15" s="86"/>
      <c r="R15" s="97"/>
      <c r="S15" s="97"/>
      <c r="T15" s="97"/>
      <c r="U15" s="252" t="s">
        <v>145</v>
      </c>
      <c r="V15" s="252"/>
      <c r="W15" s="252"/>
      <c r="X15" s="252"/>
      <c r="Y15" s="252"/>
      <c r="Z15" s="97"/>
      <c r="AA15" s="97"/>
      <c r="AB15" s="97"/>
      <c r="AC15" s="97"/>
      <c r="AD15" s="97"/>
      <c r="AE15" s="97"/>
      <c r="AF15" s="97"/>
      <c r="AG15" s="97"/>
      <c r="AH15" s="97"/>
      <c r="AI15" s="97"/>
      <c r="AJ15" s="97"/>
      <c r="AK15" s="97"/>
      <c r="AL15" s="242">
        <f>IF(OR(入力用!C18="出",入力用!C18="▲",入力用!C18="▼",入力用!C18="半",入力用!C18="○"),IF(入力用!V18&lt;$AL$5,$AL$5-($AL$5-入力用!V18),$AL$5),IF(入力用!C18="FT",$AL$5,""))</f>
        <v>0</v>
      </c>
      <c r="AM15" s="243"/>
      <c r="AN15" s="244"/>
      <c r="AO15" s="18"/>
    </row>
    <row r="16" spans="2:41" ht="13.8" customHeight="1" x14ac:dyDescent="0.2">
      <c r="B16" s="105"/>
      <c r="C16" s="259" t="s">
        <v>54</v>
      </c>
      <c r="D16" s="260"/>
      <c r="E16" s="260"/>
      <c r="F16" s="260"/>
      <c r="G16" s="261">
        <f>G7</f>
        <v>0</v>
      </c>
      <c r="H16" s="262"/>
      <c r="I16" s="262"/>
      <c r="J16" s="263"/>
      <c r="K16" s="264" t="s">
        <v>55</v>
      </c>
      <c r="L16" s="265"/>
      <c r="M16" s="87" t="s">
        <v>56</v>
      </c>
      <c r="N16" s="86"/>
      <c r="O16" s="86"/>
      <c r="P16" s="86"/>
      <c r="Q16" s="86"/>
      <c r="R16" s="86"/>
      <c r="S16" s="86"/>
      <c r="T16" s="86"/>
      <c r="U16" s="86" t="s">
        <v>143</v>
      </c>
      <c r="V16" s="86"/>
      <c r="W16" s="86"/>
      <c r="X16" s="86"/>
      <c r="Y16" s="86"/>
      <c r="Z16" s="86"/>
      <c r="AA16" s="86"/>
      <c r="AB16" s="86"/>
      <c r="AC16" s="86"/>
      <c r="AD16" s="86"/>
      <c r="AE16" s="86"/>
      <c r="AF16" s="86"/>
      <c r="AG16" s="86"/>
      <c r="AH16" s="86"/>
      <c r="AI16" s="86"/>
      <c r="AJ16" s="86"/>
      <c r="AK16" s="86"/>
      <c r="AL16" s="242">
        <f>IF(OR(入力用!C19="出",入力用!C19="▲",入力用!C19="▼",入力用!C19="半",入力用!C19="○"),IF(入力用!V19&lt;$AL$5,$AL$5-($AL$5-入力用!V19),$AL$5),IF(入力用!C19="FT",$AL$5,""))</f>
        <v>0</v>
      </c>
      <c r="AM16" s="243"/>
      <c r="AN16" s="244"/>
      <c r="AO16" s="18"/>
    </row>
    <row r="17" spans="2:41" ht="13.8" thickBot="1" x14ac:dyDescent="0.25">
      <c r="B17" s="105"/>
      <c r="C17" s="266" t="s">
        <v>65</v>
      </c>
      <c r="D17" s="267"/>
      <c r="E17" s="267"/>
      <c r="F17" s="267"/>
      <c r="G17" s="268">
        <f>G8</f>
        <v>0</v>
      </c>
      <c r="H17" s="268"/>
      <c r="I17" s="268"/>
      <c r="J17" s="268"/>
      <c r="K17" s="269" t="s">
        <v>55</v>
      </c>
      <c r="L17" s="270"/>
      <c r="M17" s="87" t="s">
        <v>142</v>
      </c>
      <c r="N17" s="86"/>
      <c r="O17" s="86"/>
      <c r="P17" s="86"/>
      <c r="Q17" s="86"/>
      <c r="R17" s="86"/>
      <c r="S17" s="86"/>
      <c r="T17" s="86"/>
      <c r="U17" s="86"/>
      <c r="V17" s="86"/>
      <c r="W17" s="86"/>
      <c r="X17" s="86" t="s">
        <v>144</v>
      </c>
      <c r="Y17" s="86"/>
      <c r="Z17" s="86"/>
      <c r="AA17" s="86"/>
      <c r="AB17" s="86"/>
      <c r="AC17" s="86"/>
      <c r="AD17" s="86"/>
      <c r="AE17" s="86"/>
      <c r="AF17" s="86"/>
      <c r="AG17" s="86"/>
      <c r="AH17" s="86"/>
      <c r="AI17" s="86"/>
      <c r="AJ17" s="86"/>
      <c r="AK17" s="86"/>
      <c r="AL17" s="242" t="str">
        <f>IF(OR(入力用!C20="出",入力用!C20="▲",入力用!C20="▼",入力用!C20="半",入力用!C20="○"),IF(入力用!V20&lt;$AL$5,$AL$5-($AL$5-入力用!V20),$AL$5),IF(入力用!C20="FT",$AL$5,""))</f>
        <v/>
      </c>
      <c r="AM17" s="243"/>
      <c r="AN17" s="244"/>
      <c r="AO17" s="18"/>
    </row>
    <row r="18" spans="2:41" x14ac:dyDescent="0.2">
      <c r="B18" s="105"/>
      <c r="C18" s="102"/>
      <c r="D18" s="102"/>
      <c r="E18" s="102"/>
      <c r="F18" s="102"/>
      <c r="G18" s="109"/>
      <c r="H18" s="109"/>
      <c r="I18" s="109"/>
      <c r="J18" s="109"/>
      <c r="K18" s="110"/>
      <c r="L18" s="110"/>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242" t="str">
        <f>IF(OR(入力用!C21="出",入力用!C21="▲",入力用!C21="▼",入力用!C21="半",入力用!C21="○"),IF(入力用!V21&lt;$AL$5,$AL$5-($AL$5-入力用!V21),$AL$5),IF(入力用!C21="FT",$AL$5,""))</f>
        <v/>
      </c>
      <c r="AM18" s="243"/>
      <c r="AN18" s="244"/>
      <c r="AO18" s="18"/>
    </row>
    <row r="19" spans="2:41" x14ac:dyDescent="0.2">
      <c r="B19" s="105"/>
      <c r="C19" s="111" t="s">
        <v>59</v>
      </c>
      <c r="D19" s="99"/>
      <c r="E19" s="102"/>
      <c r="F19" s="102"/>
      <c r="G19" s="248">
        <f>G15*G14-G17</f>
        <v>7</v>
      </c>
      <c r="H19" s="248"/>
      <c r="I19" s="248"/>
      <c r="J19" s="248"/>
      <c r="K19" s="248" t="s">
        <v>60</v>
      </c>
      <c r="L19" s="248"/>
      <c r="M19" s="248">
        <f>G16-G19</f>
        <v>-7</v>
      </c>
      <c r="N19" s="248"/>
      <c r="O19" s="248"/>
      <c r="P19" s="248"/>
      <c r="Q19" s="98"/>
      <c r="R19" s="99"/>
      <c r="S19" s="99"/>
      <c r="T19" s="99"/>
      <c r="U19" s="99"/>
      <c r="V19" s="99"/>
      <c r="W19" s="99"/>
      <c r="X19" s="99"/>
      <c r="Y19" s="99"/>
      <c r="Z19" s="99"/>
      <c r="AA19" s="99"/>
      <c r="AB19" s="99"/>
      <c r="AC19" s="99"/>
      <c r="AD19" s="99"/>
      <c r="AE19" s="99"/>
      <c r="AF19" s="99"/>
      <c r="AG19" s="99"/>
      <c r="AH19" s="99"/>
      <c r="AI19" s="99"/>
      <c r="AJ19" s="99"/>
      <c r="AK19" s="99"/>
      <c r="AL19" s="242">
        <f>IF(OR(入力用!C22="出",入力用!C22="▲",入力用!C22="▼",入力用!C22="半",入力用!C22="○"),IF(入力用!V22&lt;$AL$5,$AL$5-($AL$5-入力用!V22),$AL$5),IF(入力用!C22="FT",$AL$5,""))</f>
        <v>0</v>
      </c>
      <c r="AM19" s="243"/>
      <c r="AN19" s="244"/>
      <c r="AO19" s="18"/>
    </row>
    <row r="20" spans="2:41" x14ac:dyDescent="0.2">
      <c r="B20" s="105"/>
      <c r="C20" s="99"/>
      <c r="D20" s="102"/>
      <c r="E20" s="102"/>
      <c r="F20" s="99"/>
      <c r="G20" s="99"/>
      <c r="H20" s="99"/>
      <c r="I20" s="99"/>
      <c r="J20" s="99"/>
      <c r="K20" s="89"/>
      <c r="L20" s="89"/>
      <c r="M20" s="88" t="s">
        <v>61</v>
      </c>
      <c r="N20" s="89"/>
      <c r="O20" s="89"/>
      <c r="P20" s="89"/>
      <c r="Q20" s="99"/>
      <c r="R20" s="99"/>
      <c r="S20" s="99"/>
      <c r="T20" s="99"/>
      <c r="U20" s="99"/>
      <c r="V20" s="99"/>
      <c r="W20" s="99"/>
      <c r="X20" s="99"/>
      <c r="Y20" s="99"/>
      <c r="Z20" s="99"/>
      <c r="AA20" s="99"/>
      <c r="AB20" s="99"/>
      <c r="AC20" s="99"/>
      <c r="AD20" s="99"/>
      <c r="AE20" s="99"/>
      <c r="AF20" s="99"/>
      <c r="AG20" s="99"/>
      <c r="AH20" s="99"/>
      <c r="AI20" s="99"/>
      <c r="AJ20" s="99"/>
      <c r="AK20" s="99"/>
      <c r="AL20" s="242">
        <f>IF(OR(入力用!C23="出",入力用!C23="▲",入力用!C23="▼",入力用!C23="半",入力用!C23="○"),IF(入力用!V23&lt;$AL$5,$AL$5-($AL$5-入力用!V23),$AL$5),IF(入力用!C23="FT",$AL$5,""))</f>
        <v>0</v>
      </c>
      <c r="AM20" s="243"/>
      <c r="AN20" s="244"/>
      <c r="AO20" s="18"/>
    </row>
    <row r="21" spans="2:41" x14ac:dyDescent="0.2">
      <c r="B21" s="105"/>
      <c r="C21" s="99"/>
      <c r="D21" s="102"/>
      <c r="E21" s="102"/>
      <c r="F21" s="99"/>
      <c r="G21" s="99"/>
      <c r="H21" s="99"/>
      <c r="I21" s="99"/>
      <c r="J21" s="99"/>
      <c r="K21" s="89"/>
      <c r="L21" s="89"/>
      <c r="M21" s="88"/>
      <c r="N21" s="89"/>
      <c r="O21" s="89"/>
      <c r="P21" s="89"/>
      <c r="Q21" s="99"/>
      <c r="R21" s="99"/>
      <c r="S21" s="99"/>
      <c r="T21" s="99"/>
      <c r="U21" s="99"/>
      <c r="V21" s="99"/>
      <c r="W21" s="99"/>
      <c r="X21" s="99"/>
      <c r="Y21" s="99"/>
      <c r="Z21" s="99"/>
      <c r="AA21" s="99"/>
      <c r="AB21" s="99"/>
      <c r="AC21" s="99"/>
      <c r="AD21" s="99"/>
      <c r="AE21" s="99"/>
      <c r="AF21" s="99"/>
      <c r="AG21" s="99"/>
      <c r="AH21" s="99"/>
      <c r="AI21" s="99"/>
      <c r="AJ21" s="99"/>
      <c r="AK21" s="99"/>
      <c r="AL21" s="242">
        <f>IF(OR(入力用!C24="出",入力用!C24="▲",入力用!C24="▼",入力用!C24="半",入力用!C24="○"),IF(入力用!V24&lt;$AL$5,$AL$5-($AL$5-入力用!V24),$AL$5),IF(入力用!C24="FT",$AL$5,""))</f>
        <v>0</v>
      </c>
      <c r="AM21" s="243"/>
      <c r="AN21" s="244"/>
      <c r="AO21" s="18"/>
    </row>
    <row r="22" spans="2:41" x14ac:dyDescent="0.2">
      <c r="B22" s="105"/>
      <c r="C22" s="106" t="s">
        <v>66</v>
      </c>
      <c r="D22" s="91" t="s">
        <v>67</v>
      </c>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242">
        <f>IF(OR(入力用!C25="出",入力用!C25="▲",入力用!C25="▼",入力用!C25="半",入力用!C25="○"),IF(入力用!V25&lt;$AL$5,$AL$5-($AL$5-入力用!V25),$AL$5),IF(入力用!C25="FT",$AL$5,""))</f>
        <v>0</v>
      </c>
      <c r="AM22" s="243"/>
      <c r="AN22" s="244"/>
      <c r="AO22" s="18"/>
    </row>
    <row r="23" spans="2:41" ht="13.8" thickBot="1" x14ac:dyDescent="0.25">
      <c r="B23" s="105"/>
      <c r="C23" s="249" t="s">
        <v>50</v>
      </c>
      <c r="D23" s="249"/>
      <c r="E23" s="249"/>
      <c r="F23" s="249"/>
      <c r="G23" s="250">
        <v>0.33333333333333331</v>
      </c>
      <c r="H23" s="250"/>
      <c r="I23" s="250"/>
      <c r="J23" s="250"/>
      <c r="K23" s="251"/>
      <c r="L23" s="251"/>
      <c r="M23" s="92" t="s">
        <v>68</v>
      </c>
      <c r="N23" s="94"/>
      <c r="O23" s="95"/>
      <c r="P23" s="95"/>
      <c r="Q23" s="95"/>
      <c r="R23" s="97"/>
      <c r="S23" s="97"/>
      <c r="T23" s="97"/>
      <c r="U23" s="97"/>
      <c r="V23" s="97"/>
      <c r="W23" s="97"/>
      <c r="X23" s="97"/>
      <c r="Y23" s="97"/>
      <c r="Z23" s="97"/>
      <c r="AA23" s="97"/>
      <c r="AB23" s="97"/>
      <c r="AC23" s="97"/>
      <c r="AD23" s="97"/>
      <c r="AE23" s="97"/>
      <c r="AF23" s="97"/>
      <c r="AG23" s="97"/>
      <c r="AH23" s="97"/>
      <c r="AI23" s="97"/>
      <c r="AJ23" s="97"/>
      <c r="AK23" s="97"/>
      <c r="AL23" s="242">
        <f>IF(OR(入力用!C26="出",入力用!C26="▲",入力用!C26="▼",入力用!C26="半",入力用!C26="○"),IF(入力用!V26&lt;$AL$5,$AL$5-($AL$5-入力用!V26),$AL$5),IF(入力用!C26="FT",$AL$5,""))</f>
        <v>0</v>
      </c>
      <c r="AM23" s="243"/>
      <c r="AN23" s="244"/>
      <c r="AO23" s="18"/>
    </row>
    <row r="24" spans="2:41" ht="13.8" thickBot="1" x14ac:dyDescent="0.25">
      <c r="B24" s="105"/>
      <c r="C24" s="281" t="s">
        <v>69</v>
      </c>
      <c r="D24" s="282"/>
      <c r="E24" s="282"/>
      <c r="F24" s="282"/>
      <c r="G24" s="285">
        <f>G7-AL40</f>
        <v>0</v>
      </c>
      <c r="H24" s="256"/>
      <c r="I24" s="256"/>
      <c r="J24" s="256"/>
      <c r="K24" s="269" t="s">
        <v>55</v>
      </c>
      <c r="L24" s="270"/>
      <c r="M24" s="96" t="s">
        <v>70</v>
      </c>
      <c r="N24" s="90"/>
      <c r="O24" s="97"/>
      <c r="P24" s="97"/>
      <c r="Q24" s="97"/>
      <c r="R24" s="97"/>
      <c r="S24" s="97"/>
      <c r="T24" s="97"/>
      <c r="U24" s="97"/>
      <c r="V24" s="97"/>
      <c r="W24" s="97"/>
      <c r="X24" s="97"/>
      <c r="Y24" s="86" t="s">
        <v>146</v>
      </c>
      <c r="Z24" s="97"/>
      <c r="AA24" s="97"/>
      <c r="AB24" s="97"/>
      <c r="AC24" s="97"/>
      <c r="AD24" s="97"/>
      <c r="AE24" s="97"/>
      <c r="AF24" s="97"/>
      <c r="AG24" s="97"/>
      <c r="AH24" s="97"/>
      <c r="AI24" s="97"/>
      <c r="AJ24" s="97"/>
      <c r="AK24" s="97"/>
      <c r="AL24" s="242" t="str">
        <f>IF(OR(入力用!C27="出",入力用!C27="▲",入力用!C27="▼",入力用!C27="半",入力用!C27="○"),IF(入力用!V27&lt;$AL$5,$AL$5-($AL$5-入力用!V27),$AL$5),IF(入力用!C27="FT",$AL$5,""))</f>
        <v/>
      </c>
      <c r="AM24" s="243"/>
      <c r="AN24" s="244"/>
      <c r="AO24" s="18"/>
    </row>
    <row r="25" spans="2:41" ht="13.8" thickBot="1" x14ac:dyDescent="0.25">
      <c r="B25" s="105"/>
      <c r="C25" s="266" t="s">
        <v>71</v>
      </c>
      <c r="D25" s="267"/>
      <c r="E25" s="267"/>
      <c r="F25" s="267"/>
      <c r="G25" s="268">
        <f>G16</f>
        <v>0</v>
      </c>
      <c r="H25" s="268"/>
      <c r="I25" s="268"/>
      <c r="J25" s="268"/>
      <c r="K25" s="269" t="s">
        <v>55</v>
      </c>
      <c r="L25" s="270"/>
      <c r="M25" s="96" t="s">
        <v>56</v>
      </c>
      <c r="N25" s="102"/>
      <c r="O25" s="86"/>
      <c r="P25" s="86"/>
      <c r="Q25" s="86"/>
      <c r="R25" s="86"/>
      <c r="S25" s="86"/>
      <c r="T25" s="86"/>
      <c r="U25" s="86" t="s">
        <v>143</v>
      </c>
      <c r="V25" s="86"/>
      <c r="W25" s="86"/>
      <c r="X25" s="86"/>
      <c r="Y25" s="86"/>
      <c r="Z25" s="86"/>
      <c r="AA25" s="86"/>
      <c r="AB25" s="86"/>
      <c r="AC25" s="86"/>
      <c r="AD25" s="86"/>
      <c r="AE25" s="86"/>
      <c r="AF25" s="86"/>
      <c r="AG25" s="86"/>
      <c r="AH25" s="86"/>
      <c r="AI25" s="86"/>
      <c r="AJ25" s="86"/>
      <c r="AK25" s="86"/>
      <c r="AL25" s="242" t="str">
        <f>IF(OR(入力用!C28="出",入力用!C28="▲",入力用!C28="▼",入力用!C28="半",入力用!C28="○"),IF(入力用!V28&lt;$AL$5,$AL$5-($AL$5-入力用!V28),$AL$5),IF(入力用!C28="FT",$AL$5,""))</f>
        <v/>
      </c>
      <c r="AM25" s="243"/>
      <c r="AN25" s="244"/>
      <c r="AO25" s="18"/>
    </row>
    <row r="26" spans="2:41" x14ac:dyDescent="0.2">
      <c r="B26" s="105"/>
      <c r="C26" s="102"/>
      <c r="D26" s="102"/>
      <c r="E26" s="102"/>
      <c r="F26" s="102"/>
      <c r="G26" s="109"/>
      <c r="H26" s="109"/>
      <c r="I26" s="109"/>
      <c r="J26" s="109"/>
      <c r="K26" s="110"/>
      <c r="L26" s="110"/>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242">
        <f>IF(OR(入力用!C29="出",入力用!C29="▲",入力用!C29="▼",入力用!C29="半",入力用!C29="○"),IF(入力用!V29&lt;$AL$5,$AL$5-($AL$5-入力用!V29),$AL$5),IF(入力用!C29="FT",$AL$5,""))</f>
        <v>0</v>
      </c>
      <c r="AM26" s="243"/>
      <c r="AN26" s="244"/>
      <c r="AO26" s="18"/>
    </row>
    <row r="27" spans="2:41" ht="16.95" customHeight="1" x14ac:dyDescent="0.2">
      <c r="B27" s="105"/>
      <c r="C27" s="111" t="s">
        <v>59</v>
      </c>
      <c r="D27" s="99"/>
      <c r="E27" s="102"/>
      <c r="F27" s="102"/>
      <c r="G27" s="248">
        <f>G25-G24</f>
        <v>0</v>
      </c>
      <c r="H27" s="248"/>
      <c r="I27" s="248"/>
      <c r="J27" s="248"/>
      <c r="K27" s="248" t="s">
        <v>60</v>
      </c>
      <c r="L27" s="248"/>
      <c r="M27" s="248">
        <f>G24</f>
        <v>0</v>
      </c>
      <c r="N27" s="248"/>
      <c r="O27" s="248"/>
      <c r="P27" s="248"/>
      <c r="Q27" s="99"/>
      <c r="R27" s="99"/>
      <c r="S27" s="99"/>
      <c r="T27" s="99"/>
      <c r="U27" s="99"/>
      <c r="V27" s="99"/>
      <c r="W27" s="99"/>
      <c r="X27" s="99"/>
      <c r="Y27" s="99"/>
      <c r="Z27" s="99"/>
      <c r="AA27" s="99"/>
      <c r="AB27" s="99"/>
      <c r="AC27" s="99"/>
      <c r="AD27" s="99"/>
      <c r="AE27" s="99"/>
      <c r="AF27" s="99"/>
      <c r="AG27" s="99"/>
      <c r="AH27" s="99"/>
      <c r="AI27" s="99"/>
      <c r="AJ27" s="99"/>
      <c r="AK27" s="99"/>
      <c r="AL27" s="242">
        <f>IF(OR(入力用!C30="出",入力用!C30="▲",入力用!C30="▼",入力用!C30="半",入力用!C30="○"),IF(入力用!V30&lt;$AL$5,$AL$5-($AL$5-入力用!V30),$AL$5),IF(入力用!C30="FT",$AL$5,""))</f>
        <v>0</v>
      </c>
      <c r="AM27" s="243"/>
      <c r="AN27" s="244"/>
      <c r="AO27" s="18"/>
    </row>
    <row r="28" spans="2:41" ht="16.95" customHeight="1" x14ac:dyDescent="0.2">
      <c r="B28" s="105"/>
      <c r="C28" s="99"/>
      <c r="D28" s="102"/>
      <c r="E28" s="102"/>
      <c r="F28" s="99"/>
      <c r="G28" s="99"/>
      <c r="H28" s="99"/>
      <c r="I28" s="99"/>
      <c r="J28" s="99"/>
      <c r="K28" s="89"/>
      <c r="L28" s="89"/>
      <c r="M28" s="88" t="s">
        <v>61</v>
      </c>
      <c r="N28" s="89"/>
      <c r="O28" s="89"/>
      <c r="P28" s="89"/>
      <c r="Q28" s="99"/>
      <c r="R28" s="99"/>
      <c r="S28" s="99"/>
      <c r="T28" s="99"/>
      <c r="U28" s="99"/>
      <c r="V28" s="99"/>
      <c r="W28" s="99"/>
      <c r="X28" s="99"/>
      <c r="Y28" s="99"/>
      <c r="Z28" s="99"/>
      <c r="AA28" s="99"/>
      <c r="AB28" s="99"/>
      <c r="AC28" s="99"/>
      <c r="AD28" s="99"/>
      <c r="AE28" s="99"/>
      <c r="AF28" s="99"/>
      <c r="AG28" s="99"/>
      <c r="AH28" s="99"/>
      <c r="AI28" s="99"/>
      <c r="AJ28" s="99"/>
      <c r="AK28" s="99"/>
      <c r="AL28" s="242">
        <f>IF(OR(入力用!C31="出",入力用!C31="▲",入力用!C31="▼",入力用!C31="半",入力用!C31="○"),IF(入力用!V31&lt;$AL$5,$AL$5-($AL$5-入力用!V31),$AL$5),IF(入力用!C31="FT",$AL$5,""))</f>
        <v>0</v>
      </c>
      <c r="AM28" s="243"/>
      <c r="AN28" s="244"/>
      <c r="AO28" s="18"/>
    </row>
    <row r="29" spans="2:41" ht="16.95" customHeight="1" x14ac:dyDescent="0.2">
      <c r="B29" s="75"/>
      <c r="C29" s="76"/>
      <c r="F29" s="76"/>
      <c r="G29" s="76"/>
      <c r="H29" s="76"/>
      <c r="I29" s="76"/>
      <c r="J29" s="76"/>
      <c r="K29" s="76"/>
      <c r="L29" s="76"/>
      <c r="M29" s="76"/>
      <c r="N29" s="76"/>
      <c r="O29" s="76"/>
      <c r="P29" s="76"/>
      <c r="Q29" s="76"/>
      <c r="R29" s="76"/>
      <c r="S29" s="76"/>
      <c r="T29" s="76"/>
      <c r="U29" s="76"/>
      <c r="V29" s="76"/>
      <c r="W29" s="76"/>
      <c r="AL29" s="242">
        <f>IF(OR(入力用!C32="出",入力用!C32="▲",入力用!C32="▼",入力用!C32="半",入力用!C32="○"),IF(入力用!V32&lt;$AL$5,$AL$5-($AL$5-入力用!V32),$AL$5),IF(入力用!C32="FT",$AL$5,""))</f>
        <v>0</v>
      </c>
      <c r="AM29" s="243"/>
      <c r="AN29" s="244"/>
    </row>
    <row r="30" spans="2:41" ht="16.95" customHeight="1" x14ac:dyDescent="0.2">
      <c r="E30" s="103" t="s">
        <v>72</v>
      </c>
      <c r="H30" s="103"/>
      <c r="I30" s="74">
        <v>8</v>
      </c>
      <c r="K30" s="74">
        <v>10</v>
      </c>
      <c r="M30" s="74">
        <v>12</v>
      </c>
      <c r="N30" s="74">
        <v>13</v>
      </c>
      <c r="P30" s="74">
        <v>15</v>
      </c>
      <c r="R30" s="74">
        <v>17</v>
      </c>
      <c r="T30" s="103" t="s">
        <v>73</v>
      </c>
      <c r="AL30" s="242">
        <f>IF(OR(入力用!C33="出",入力用!C33="▲",入力用!C33="▼",入力用!C33="半",入力用!C33="○"),IF(入力用!V33&lt;$AL$5,$AL$5-($AL$5-入力用!V33),$AL$5),IF(入力用!C33="FT",$AL$5,""))</f>
        <v>0</v>
      </c>
      <c r="AM30" s="243"/>
      <c r="AN30" s="244"/>
    </row>
    <row r="31" spans="2:41" ht="16.95" customHeight="1" x14ac:dyDescent="0.2">
      <c r="B31" s="77" t="s">
        <v>154</v>
      </c>
      <c r="D31" s="101" t="s">
        <v>155</v>
      </c>
      <c r="H31" s="103"/>
      <c r="I31" s="113" t="s">
        <v>46</v>
      </c>
      <c r="M31" s="74" t="s">
        <v>76</v>
      </c>
      <c r="N31" s="74" t="s">
        <v>75</v>
      </c>
      <c r="R31" s="74" t="s">
        <v>76</v>
      </c>
      <c r="T31" s="108" t="s">
        <v>156</v>
      </c>
      <c r="AL31" s="242" t="str">
        <f>IF(OR(入力用!C34="出",入力用!C34="▲",入力用!C34="▼",入力用!C34="半",入力用!C34="○"),IF(入力用!V34&lt;$AL$5,$AL$5-($AL$5-入力用!V34),$AL$5),IF(入力用!C34="FT",$AL$5,""))</f>
        <v/>
      </c>
      <c r="AM31" s="243"/>
      <c r="AN31" s="244"/>
    </row>
    <row r="32" spans="2:41" ht="16.95" customHeight="1" x14ac:dyDescent="0.2">
      <c r="B32" s="77" t="s">
        <v>74</v>
      </c>
      <c r="D32" s="101" t="s">
        <v>157</v>
      </c>
      <c r="H32" s="103"/>
      <c r="I32" s="113" t="s">
        <v>46</v>
      </c>
      <c r="M32" s="74" t="s">
        <v>76</v>
      </c>
      <c r="N32" s="74" t="s">
        <v>75</v>
      </c>
      <c r="R32" s="74" t="s">
        <v>76</v>
      </c>
      <c r="T32" s="108" t="s">
        <v>156</v>
      </c>
      <c r="AL32" s="242" t="str">
        <f>IF(OR(入力用!C35="出",入力用!C35="▲",入力用!C35="▼",入力用!C35="半",入力用!C35="○"),IF(入力用!V35&lt;$AL$5,$AL$5-($AL$5-入力用!V35),$AL$5),IF(入力用!C35="FT",$AL$5,""))</f>
        <v/>
      </c>
      <c r="AM32" s="243"/>
      <c r="AN32" s="244"/>
    </row>
    <row r="33" spans="2:40" ht="16.95" customHeight="1" x14ac:dyDescent="0.2">
      <c r="B33" s="77" t="s">
        <v>77</v>
      </c>
      <c r="D33" s="103" t="s">
        <v>78</v>
      </c>
      <c r="H33" s="103"/>
      <c r="K33" s="74" t="s">
        <v>75</v>
      </c>
      <c r="R33" s="74" t="s">
        <v>76</v>
      </c>
      <c r="T33" s="103" t="s">
        <v>149</v>
      </c>
      <c r="AL33" s="242">
        <f>IF(OR(入力用!C36="出",入力用!C36="▲",入力用!C36="▼",入力用!C36="半",入力用!C36="○"),IF(入力用!V36&lt;$AL$5,$AL$5-($AL$5-入力用!V36),$AL$5),IF(入力用!C36="FT",$AL$5,""))</f>
        <v>0</v>
      </c>
      <c r="AM33" s="243"/>
      <c r="AN33" s="244"/>
    </row>
    <row r="34" spans="2:40" ht="16.95" customHeight="1" x14ac:dyDescent="0.2">
      <c r="B34" s="77" t="s">
        <v>79</v>
      </c>
      <c r="D34" s="103" t="s">
        <v>80</v>
      </c>
      <c r="H34" s="103"/>
      <c r="I34" s="74" t="s">
        <v>75</v>
      </c>
      <c r="P34" s="74" t="s">
        <v>76</v>
      </c>
      <c r="R34" s="74"/>
      <c r="T34" s="103" t="s">
        <v>149</v>
      </c>
      <c r="AL34" s="242">
        <f>IF(OR(入力用!C37="出",入力用!C37="▲",入力用!C37="▼",入力用!C37="半",入力用!C37="○"),IF(入力用!V37&lt;$AL$5,$AL$5-($AL$5-入力用!V37),$AL$5),IF(入力用!C37="FT",$AL$5,""))</f>
        <v>0</v>
      </c>
      <c r="AM34" s="243"/>
      <c r="AN34" s="244"/>
    </row>
    <row r="35" spans="2:40" ht="16.95" customHeight="1" x14ac:dyDescent="0.2">
      <c r="B35" s="77" t="s">
        <v>81</v>
      </c>
      <c r="D35" s="103" t="s">
        <v>82</v>
      </c>
      <c r="H35" s="103"/>
      <c r="I35" s="103"/>
      <c r="J35" s="103"/>
      <c r="K35" s="74" t="s">
        <v>75</v>
      </c>
      <c r="L35" s="78" t="s">
        <v>83</v>
      </c>
      <c r="N35" s="103"/>
      <c r="O35" s="103"/>
      <c r="P35" s="74" t="s">
        <v>76</v>
      </c>
      <c r="Q35" s="103"/>
      <c r="T35" s="103" t="s">
        <v>150</v>
      </c>
      <c r="AL35" s="242">
        <f>IF(OR(入力用!C38="出",入力用!C38="▲",入力用!C38="▼",入力用!C38="半",入力用!C38="○"),IF(入力用!V38&lt;$AL$5,$AL$5-($AL$5-入力用!V38),$AL$5),IF(入力用!C38="FT",$AL$5,""))</f>
        <v>0</v>
      </c>
      <c r="AM35" s="243"/>
      <c r="AN35" s="244"/>
    </row>
    <row r="36" spans="2:40" ht="16.95" customHeight="1" x14ac:dyDescent="0.2">
      <c r="B36" s="77" t="s">
        <v>84</v>
      </c>
      <c r="D36" s="103" t="s">
        <v>85</v>
      </c>
      <c r="H36" s="103"/>
      <c r="I36" s="108" t="s">
        <v>158</v>
      </c>
      <c r="J36" s="103"/>
      <c r="K36" s="103"/>
      <c r="L36" s="103"/>
      <c r="M36" s="103"/>
      <c r="N36" s="103"/>
      <c r="O36" s="103"/>
      <c r="P36" s="103"/>
      <c r="R36" s="74"/>
      <c r="AL36" s="242">
        <f>IF(OR(入力用!C39="出",入力用!C39="▲",入力用!C39="▼",入力用!C39="半",入力用!C39="○"),IF(入力用!V39&lt;$AL$5,$AL$5-($AL$5-入力用!V39),$AL$5),IF(入力用!C39="FT",$AL$5,""))</f>
        <v>0</v>
      </c>
      <c r="AM36" s="243"/>
      <c r="AN36" s="244"/>
    </row>
    <row r="37" spans="2:40" ht="16.95" customHeight="1" x14ac:dyDescent="0.2">
      <c r="B37" s="77" t="s">
        <v>159</v>
      </c>
      <c r="D37" s="103" t="s">
        <v>86</v>
      </c>
      <c r="H37" s="103"/>
      <c r="I37" s="108" t="s">
        <v>160</v>
      </c>
      <c r="J37" s="103"/>
      <c r="K37" s="103"/>
      <c r="L37" s="103"/>
      <c r="M37" s="103"/>
      <c r="N37" s="103"/>
      <c r="O37" s="103"/>
      <c r="P37" s="103"/>
      <c r="R37" s="74"/>
      <c r="AL37" s="242">
        <f>IF(OR(入力用!C40="出",入力用!C40="▲",入力用!C40="▼",入力用!C40="半",入力用!C40="○"),IF(入力用!V40&lt;$AL$5,$AL$5-($AL$5-入力用!V40),$AL$5),IF(入力用!C40="FT",$AL$5,""))</f>
        <v>0</v>
      </c>
      <c r="AM37" s="243"/>
      <c r="AN37" s="244"/>
    </row>
    <row r="38" spans="2:40" ht="16.95" customHeight="1" x14ac:dyDescent="0.2">
      <c r="B38" s="77" t="s">
        <v>87</v>
      </c>
      <c r="D38" s="103" t="s">
        <v>88</v>
      </c>
      <c r="H38" s="103"/>
      <c r="I38" s="108" t="s">
        <v>161</v>
      </c>
      <c r="J38" s="103"/>
      <c r="K38" s="103"/>
      <c r="L38" s="103"/>
      <c r="M38" s="103"/>
      <c r="N38" s="103"/>
      <c r="O38" s="103"/>
      <c r="P38" s="103"/>
      <c r="R38" s="74"/>
      <c r="AL38" s="242" t="str">
        <f>IF(OR(入力用!C41="出",入力用!C41="▲",入力用!C41="▼",入力用!C41="半",入力用!C41="○"),IF(入力用!V41&lt;$AL$5,$AL$5-($AL$5-入力用!V41),$AL$5),IF(入力用!C41="FT",$AL$5,""))</f>
        <v/>
      </c>
      <c r="AM38" s="243"/>
      <c r="AN38" s="244"/>
    </row>
    <row r="39" spans="2:40" ht="16.95" customHeight="1" thickBot="1" x14ac:dyDescent="0.25">
      <c r="B39" s="77" t="s">
        <v>89</v>
      </c>
      <c r="D39" s="103" t="s">
        <v>90</v>
      </c>
      <c r="H39" s="103"/>
      <c r="I39" s="101" t="s">
        <v>162</v>
      </c>
      <c r="R39" s="74"/>
      <c r="AL39" s="242" t="str">
        <f>IF(OR(入力用!C42="出",入力用!C42="▲",入力用!C42="▼",入力用!C42="半",入力用!C42="○"),IF(入力用!V42&lt;$AL$5,$AL$5-($AL$5-入力用!V42),$AL$5),IF(入力用!C42="FT",$AL$5,""))</f>
        <v/>
      </c>
      <c r="AM39" s="243"/>
      <c r="AN39" s="244"/>
    </row>
    <row r="40" spans="2:40" ht="16.95" customHeight="1" thickTop="1" thickBot="1" x14ac:dyDescent="0.25">
      <c r="B40" s="77" t="s">
        <v>91</v>
      </c>
      <c r="D40" s="103" t="s">
        <v>92</v>
      </c>
      <c r="H40" s="103"/>
      <c r="I40" s="76" t="s">
        <v>93</v>
      </c>
      <c r="J40" s="76"/>
      <c r="K40" s="76"/>
      <c r="L40" s="76"/>
      <c r="M40" s="76"/>
      <c r="N40" s="76"/>
      <c r="O40" s="76"/>
      <c r="P40" s="76"/>
      <c r="Q40" s="76"/>
      <c r="R40" s="76"/>
      <c r="S40" s="76"/>
      <c r="T40" s="76"/>
      <c r="U40" s="76"/>
      <c r="V40" s="76"/>
      <c r="W40" s="76"/>
      <c r="X40" s="76"/>
      <c r="Y40" s="76"/>
      <c r="AL40" s="245">
        <f>SUM(AL9:AL39)</f>
        <v>0</v>
      </c>
      <c r="AM40" s="246"/>
      <c r="AN40" s="247"/>
    </row>
    <row r="41" spans="2:40" ht="16.95" customHeight="1" thickTop="1" x14ac:dyDescent="0.2">
      <c r="B41" s="77" t="s">
        <v>94</v>
      </c>
      <c r="D41" s="103" t="s">
        <v>95</v>
      </c>
      <c r="H41" s="103"/>
      <c r="I41" s="76" t="s">
        <v>96</v>
      </c>
      <c r="J41" s="76"/>
      <c r="K41" s="76"/>
      <c r="L41" s="76"/>
      <c r="M41" s="76"/>
      <c r="N41" s="76"/>
      <c r="O41" s="76"/>
      <c r="P41" s="76"/>
      <c r="Q41" s="76"/>
      <c r="R41" s="76"/>
      <c r="S41" s="76"/>
      <c r="T41" s="76"/>
      <c r="U41" s="76"/>
      <c r="V41" s="76"/>
      <c r="W41" s="76"/>
      <c r="X41" s="76"/>
      <c r="Y41" s="76"/>
    </row>
    <row r="42" spans="2:40" ht="16.95" customHeight="1" x14ac:dyDescent="0.2">
      <c r="B42" s="74" t="s">
        <v>97</v>
      </c>
      <c r="D42" s="103" t="s">
        <v>98</v>
      </c>
      <c r="H42" s="103"/>
      <c r="I42" s="76" t="s">
        <v>99</v>
      </c>
      <c r="J42" s="76"/>
      <c r="K42" s="76"/>
      <c r="L42" s="76"/>
      <c r="M42" s="76"/>
      <c r="N42" s="76"/>
      <c r="O42" s="76"/>
      <c r="P42" s="76"/>
      <c r="Q42" s="76"/>
      <c r="R42" s="76"/>
      <c r="S42" s="114" t="s">
        <v>163</v>
      </c>
      <c r="T42" s="114"/>
      <c r="U42" s="115"/>
      <c r="V42" s="114"/>
      <c r="W42" s="114"/>
      <c r="X42" s="114"/>
      <c r="Y42" s="115"/>
      <c r="Z42" s="115"/>
      <c r="AA42" s="115"/>
      <c r="AB42" s="115"/>
      <c r="AC42" s="115"/>
    </row>
    <row r="43" spans="2:40" ht="16.95" customHeight="1" x14ac:dyDescent="0.2">
      <c r="B43" s="74" t="s">
        <v>100</v>
      </c>
      <c r="D43" s="103" t="s">
        <v>101</v>
      </c>
      <c r="H43" s="103"/>
      <c r="I43" s="76" t="s">
        <v>102</v>
      </c>
      <c r="J43" s="76"/>
      <c r="K43" s="76"/>
      <c r="L43" s="76"/>
      <c r="M43" s="76"/>
      <c r="N43" s="76"/>
      <c r="O43" s="76"/>
      <c r="P43" s="76"/>
      <c r="Q43" s="76"/>
      <c r="R43" s="76"/>
      <c r="S43" s="76"/>
      <c r="T43" s="76"/>
      <c r="U43" s="76"/>
      <c r="V43" s="76"/>
      <c r="W43" s="76"/>
      <c r="X43" s="76"/>
      <c r="Y43" s="76"/>
    </row>
    <row r="44" spans="2:40" ht="16.95" customHeight="1" x14ac:dyDescent="0.2">
      <c r="H44" s="103"/>
      <c r="I44" s="76"/>
      <c r="J44" s="76"/>
      <c r="K44" s="76"/>
      <c r="L44" s="76"/>
      <c r="M44" s="76"/>
      <c r="N44" s="76"/>
      <c r="O44" s="76"/>
      <c r="P44" s="76"/>
      <c r="Q44" s="76"/>
      <c r="R44" s="76"/>
      <c r="S44" s="76"/>
      <c r="T44" s="76"/>
      <c r="U44" s="76"/>
      <c r="V44" s="76"/>
      <c r="W44" s="76"/>
      <c r="X44" s="76"/>
      <c r="Y44" s="76"/>
    </row>
    <row r="45" spans="2:40" ht="16.95" customHeight="1" x14ac:dyDescent="0.2">
      <c r="B45" s="79" t="s">
        <v>103</v>
      </c>
    </row>
    <row r="46" spans="2:40" ht="16.95" customHeight="1" x14ac:dyDescent="0.2">
      <c r="B46" s="79"/>
    </row>
    <row r="47" spans="2:40" ht="16.95" customHeight="1" x14ac:dyDescent="0.2">
      <c r="B47" s="287"/>
      <c r="C47" s="288"/>
      <c r="D47" s="80" t="s">
        <v>104</v>
      </c>
    </row>
    <row r="48" spans="2:40" ht="16.95" customHeight="1" x14ac:dyDescent="0.2"/>
    <row r="49" spans="2:24" ht="16.95" customHeight="1" x14ac:dyDescent="0.2">
      <c r="B49" s="79" t="s">
        <v>105</v>
      </c>
    </row>
    <row r="50" spans="2:24" ht="16.95" customHeight="1" x14ac:dyDescent="0.2">
      <c r="B50" s="103"/>
      <c r="C50" s="80" t="s">
        <v>106</v>
      </c>
      <c r="D50" s="80" t="s">
        <v>107</v>
      </c>
      <c r="H50" s="103"/>
      <c r="I50" s="103"/>
      <c r="R50" s="74"/>
    </row>
    <row r="51" spans="2:24" ht="16.95" customHeight="1" x14ac:dyDescent="0.2">
      <c r="B51" s="103"/>
      <c r="D51" s="80" t="s">
        <v>108</v>
      </c>
      <c r="H51" s="103"/>
      <c r="I51" s="103"/>
      <c r="R51" s="74"/>
    </row>
    <row r="52" spans="2:24" ht="16.95" customHeight="1" x14ac:dyDescent="0.2">
      <c r="B52" s="103"/>
      <c r="E52" s="74" t="s">
        <v>109</v>
      </c>
      <c r="F52" s="80" t="s">
        <v>110</v>
      </c>
      <c r="H52" s="103"/>
      <c r="I52" s="103"/>
      <c r="R52" s="74"/>
    </row>
    <row r="53" spans="2:24" ht="16.95" customHeight="1" x14ac:dyDescent="0.2">
      <c r="B53" s="80"/>
    </row>
    <row r="54" spans="2:24" ht="16.95" customHeight="1" x14ac:dyDescent="0.2">
      <c r="B54" s="81" t="s">
        <v>111</v>
      </c>
      <c r="C54" s="76"/>
      <c r="D54" s="76"/>
      <c r="E54" s="76"/>
      <c r="F54" s="76"/>
      <c r="G54" s="76"/>
      <c r="H54" s="82" t="s">
        <v>112</v>
      </c>
      <c r="I54" s="76"/>
      <c r="J54" s="76"/>
      <c r="K54" s="76"/>
      <c r="L54" s="76"/>
      <c r="M54" s="76"/>
      <c r="N54" s="76"/>
      <c r="O54" s="76"/>
      <c r="P54" s="76"/>
      <c r="Q54" s="76"/>
      <c r="R54" s="76"/>
      <c r="S54" s="76"/>
      <c r="T54" s="76"/>
      <c r="U54" s="76"/>
      <c r="V54" s="76"/>
    </row>
    <row r="55" spans="2:24" ht="16.95" customHeight="1" x14ac:dyDescent="0.2">
      <c r="B55" s="103"/>
      <c r="C55" s="82" t="s">
        <v>106</v>
      </c>
      <c r="D55" s="82" t="s">
        <v>113</v>
      </c>
      <c r="E55" s="76"/>
      <c r="F55" s="76"/>
      <c r="G55" s="76"/>
      <c r="H55" s="76"/>
      <c r="I55" s="76"/>
      <c r="J55" s="76"/>
      <c r="K55" s="76"/>
      <c r="L55" s="76"/>
      <c r="M55" s="76"/>
      <c r="N55" s="83"/>
      <c r="O55" s="76"/>
      <c r="P55" s="76"/>
      <c r="Q55" s="76"/>
      <c r="R55" s="76"/>
      <c r="S55" s="76"/>
      <c r="T55" s="76"/>
      <c r="U55" s="76"/>
      <c r="V55" s="76"/>
      <c r="W55" s="76"/>
    </row>
    <row r="56" spans="2:24" ht="16.95" customHeight="1" x14ac:dyDescent="0.2">
      <c r="B56" s="103"/>
      <c r="D56" s="82" t="s">
        <v>114</v>
      </c>
      <c r="E56" s="76"/>
      <c r="F56" s="76"/>
      <c r="G56" s="286">
        <v>0.33402777777777781</v>
      </c>
      <c r="H56" s="286"/>
      <c r="I56" s="74" t="s">
        <v>109</v>
      </c>
      <c r="J56" s="286">
        <v>0.34375</v>
      </c>
      <c r="K56" s="286"/>
      <c r="L56" s="76"/>
      <c r="M56" s="101" t="s">
        <v>147</v>
      </c>
      <c r="N56" s="76"/>
      <c r="O56" s="76"/>
      <c r="P56" s="76"/>
      <c r="Q56" s="76"/>
      <c r="R56" s="76"/>
      <c r="S56" s="76"/>
      <c r="T56" s="76"/>
      <c r="U56" s="76"/>
      <c r="V56" s="76"/>
      <c r="W56" s="76"/>
      <c r="X56" s="76"/>
    </row>
    <row r="57" spans="2:24" ht="16.95" customHeight="1" x14ac:dyDescent="0.2">
      <c r="B57" s="103"/>
      <c r="D57" s="82" t="s">
        <v>115</v>
      </c>
      <c r="E57" s="76"/>
      <c r="F57" s="76"/>
      <c r="G57" s="286">
        <v>0.7597222222222223</v>
      </c>
      <c r="H57" s="286"/>
      <c r="I57" s="74" t="s">
        <v>109</v>
      </c>
      <c r="J57" s="286">
        <v>0.75</v>
      </c>
      <c r="K57" s="286"/>
      <c r="L57" s="76"/>
      <c r="M57" s="101" t="s">
        <v>148</v>
      </c>
      <c r="N57" s="76"/>
      <c r="O57" s="76"/>
      <c r="P57" s="76"/>
      <c r="Q57" s="76"/>
      <c r="R57" s="76"/>
      <c r="S57" s="76"/>
      <c r="T57" s="76"/>
      <c r="U57" s="76"/>
      <c r="V57" s="76"/>
      <c r="W57" s="76"/>
      <c r="X57" s="76"/>
    </row>
    <row r="58" spans="2:24" ht="16.95" customHeight="1" x14ac:dyDescent="0.2">
      <c r="B58" s="103"/>
      <c r="D58" s="103" t="s">
        <v>116</v>
      </c>
      <c r="E58" s="76"/>
      <c r="F58" s="76"/>
      <c r="G58" s="286">
        <v>3.125E-2</v>
      </c>
      <c r="H58" s="286"/>
      <c r="I58" s="74" t="s">
        <v>109</v>
      </c>
      <c r="J58" s="286">
        <v>4.1666666666666664E-2</v>
      </c>
      <c r="K58" s="286"/>
      <c r="L58" s="76"/>
      <c r="M58" s="76"/>
      <c r="N58" s="76"/>
      <c r="O58" s="76"/>
      <c r="P58" s="76"/>
      <c r="Q58" s="76"/>
      <c r="R58" s="76"/>
      <c r="S58" s="76"/>
      <c r="T58" s="76"/>
      <c r="U58" s="76"/>
      <c r="V58" s="76"/>
      <c r="W58" s="76"/>
      <c r="X58" s="76"/>
    </row>
    <row r="59" spans="2:24" ht="16.95" customHeight="1" x14ac:dyDescent="0.2">
      <c r="B59" s="103"/>
      <c r="C59" s="82" t="s">
        <v>106</v>
      </c>
      <c r="D59" s="82" t="s">
        <v>117</v>
      </c>
      <c r="E59" s="76"/>
      <c r="F59" s="76"/>
      <c r="G59" s="76"/>
      <c r="H59" s="76"/>
      <c r="I59" s="76"/>
      <c r="J59" s="76"/>
      <c r="K59" s="76"/>
      <c r="L59" s="76"/>
      <c r="M59" s="76"/>
      <c r="N59" s="76"/>
      <c r="O59" s="76"/>
      <c r="P59" s="76"/>
      <c r="Q59" s="76"/>
      <c r="R59" s="76"/>
      <c r="S59" s="76"/>
      <c r="T59" s="76"/>
      <c r="U59" s="76"/>
      <c r="V59" s="76"/>
      <c r="W59" s="76"/>
    </row>
    <row r="60" spans="2:24" ht="16.95" customHeight="1" x14ac:dyDescent="0.2">
      <c r="B60" s="103"/>
      <c r="D60" s="82" t="s">
        <v>114</v>
      </c>
      <c r="E60" s="76"/>
      <c r="F60" s="76"/>
      <c r="G60" s="286">
        <v>0.34027777777777773</v>
      </c>
      <c r="H60" s="286"/>
      <c r="I60" s="74" t="s">
        <v>109</v>
      </c>
      <c r="J60" s="286">
        <v>0.34027777777777773</v>
      </c>
      <c r="K60" s="286"/>
      <c r="L60" s="76"/>
      <c r="M60" s="76"/>
      <c r="N60" s="76"/>
      <c r="O60" s="76"/>
      <c r="P60" s="76"/>
      <c r="Q60" s="82"/>
      <c r="R60" s="76"/>
      <c r="S60" s="76"/>
      <c r="T60" s="76"/>
      <c r="U60" s="76"/>
      <c r="V60" s="76"/>
      <c r="W60" s="76"/>
    </row>
    <row r="61" spans="2:24" ht="16.95" customHeight="1" x14ac:dyDescent="0.2">
      <c r="B61" s="103"/>
      <c r="D61" s="82" t="s">
        <v>115</v>
      </c>
      <c r="E61" s="76"/>
      <c r="F61" s="76"/>
      <c r="G61" s="286">
        <v>0.7597222222222223</v>
      </c>
      <c r="H61" s="286"/>
      <c r="I61" s="74" t="s">
        <v>109</v>
      </c>
      <c r="J61" s="286">
        <v>0.7597222222222223</v>
      </c>
      <c r="K61" s="286"/>
      <c r="L61" s="76"/>
      <c r="M61" s="76"/>
      <c r="N61" s="76"/>
      <c r="O61" s="76"/>
      <c r="P61" s="76"/>
      <c r="Q61" s="82"/>
      <c r="R61" s="76"/>
      <c r="S61" s="76"/>
      <c r="T61" s="76"/>
      <c r="U61" s="76"/>
      <c r="V61" s="76"/>
      <c r="W61" s="76"/>
    </row>
    <row r="62" spans="2:24" ht="16.95" customHeight="1" x14ac:dyDescent="0.2">
      <c r="B62" s="103"/>
      <c r="D62" s="103" t="s">
        <v>116</v>
      </c>
      <c r="E62" s="76"/>
      <c r="F62" s="76"/>
      <c r="G62" s="286">
        <v>3.125E-2</v>
      </c>
      <c r="H62" s="286"/>
      <c r="I62" s="74" t="s">
        <v>109</v>
      </c>
      <c r="J62" s="286">
        <v>3.125E-2</v>
      </c>
      <c r="K62" s="286"/>
      <c r="L62" s="76"/>
      <c r="M62" s="76"/>
      <c r="N62" s="76"/>
      <c r="O62" s="76"/>
      <c r="P62" s="76"/>
      <c r="Q62" s="82"/>
      <c r="R62" s="76"/>
      <c r="S62" s="76"/>
      <c r="T62" s="76"/>
      <c r="U62" s="76"/>
      <c r="V62" s="76"/>
      <c r="W62" s="76"/>
    </row>
    <row r="63" spans="2:24" ht="16.95" customHeight="1" x14ac:dyDescent="0.2">
      <c r="B63" s="103"/>
      <c r="C63" s="76"/>
      <c r="D63" s="76"/>
      <c r="E63" s="76"/>
      <c r="F63" s="76"/>
      <c r="G63" s="76"/>
      <c r="H63" s="76"/>
      <c r="I63" s="76"/>
      <c r="J63" s="76"/>
      <c r="K63" s="76"/>
      <c r="L63" s="76"/>
      <c r="M63" s="76"/>
      <c r="N63" s="76"/>
      <c r="O63" s="76"/>
      <c r="P63" s="82"/>
      <c r="Q63" s="76"/>
      <c r="R63" s="76"/>
      <c r="S63" s="76"/>
      <c r="T63" s="76"/>
      <c r="U63" s="76"/>
      <c r="V63" s="76"/>
    </row>
    <row r="64" spans="2:24" ht="16.95" customHeight="1" x14ac:dyDescent="0.2">
      <c r="B64" s="81" t="s">
        <v>118</v>
      </c>
      <c r="C64" s="76"/>
      <c r="D64" s="76"/>
      <c r="E64" s="76"/>
      <c r="F64" s="76"/>
      <c r="G64" s="76"/>
      <c r="H64" s="76"/>
      <c r="I64" s="76"/>
      <c r="J64" s="76"/>
      <c r="K64" s="76"/>
      <c r="L64" s="76"/>
      <c r="M64" s="76"/>
      <c r="N64" s="76"/>
      <c r="O64" s="76"/>
      <c r="P64" s="76"/>
      <c r="Q64" s="76"/>
      <c r="R64" s="76"/>
      <c r="S64" s="76"/>
      <c r="T64" s="76"/>
      <c r="U64" s="76"/>
      <c r="V64" s="76"/>
    </row>
    <row r="65" spans="2:29" ht="16.95" customHeight="1" x14ac:dyDescent="0.2">
      <c r="B65" s="103"/>
      <c r="C65" s="82" t="s">
        <v>119</v>
      </c>
      <c r="D65" s="76"/>
      <c r="E65" s="76"/>
      <c r="F65" s="76"/>
      <c r="G65" s="76"/>
      <c r="H65" s="76"/>
      <c r="I65" s="76"/>
      <c r="J65" s="76"/>
      <c r="K65" s="76"/>
      <c r="L65" s="76"/>
      <c r="M65" s="76"/>
      <c r="N65" s="76"/>
      <c r="O65" s="76"/>
      <c r="P65" s="76"/>
      <c r="Q65" s="76"/>
      <c r="R65" s="76"/>
      <c r="S65" s="76"/>
      <c r="T65" s="76"/>
      <c r="U65" s="76"/>
      <c r="V65" s="76"/>
    </row>
    <row r="66" spans="2:29" ht="16.95" customHeight="1" x14ac:dyDescent="0.2">
      <c r="B66" s="103"/>
      <c r="C66" s="82" t="s">
        <v>120</v>
      </c>
      <c r="D66" s="76"/>
      <c r="E66" s="76"/>
      <c r="F66" s="76"/>
      <c r="G66" s="76"/>
      <c r="H66" s="76"/>
      <c r="I66" s="76"/>
      <c r="J66" s="76"/>
      <c r="K66" s="76"/>
      <c r="L66" s="76"/>
      <c r="M66" s="76"/>
      <c r="N66" s="76"/>
      <c r="O66" s="76"/>
      <c r="P66" s="76"/>
      <c r="Q66" s="76"/>
      <c r="R66" s="76"/>
      <c r="S66" s="76"/>
      <c r="T66" s="76"/>
      <c r="U66" s="76"/>
      <c r="V66" s="76"/>
    </row>
    <row r="67" spans="2:29" ht="16.95" customHeight="1" x14ac:dyDescent="0.2">
      <c r="B67" s="103"/>
      <c r="C67" s="82" t="s">
        <v>121</v>
      </c>
      <c r="D67" s="76"/>
      <c r="E67" s="76"/>
      <c r="F67" s="76"/>
      <c r="G67" s="76"/>
      <c r="H67" s="76"/>
      <c r="I67" s="76"/>
      <c r="J67" s="76"/>
      <c r="K67" s="76"/>
      <c r="L67" s="76"/>
      <c r="M67" s="76"/>
      <c r="N67" s="76"/>
      <c r="O67" s="76"/>
      <c r="P67" s="76"/>
      <c r="Q67" s="76"/>
      <c r="R67" s="76"/>
      <c r="S67" s="76"/>
      <c r="T67" s="76"/>
      <c r="U67" s="76"/>
      <c r="V67" s="76"/>
    </row>
    <row r="68" spans="2:29" ht="16.95" customHeight="1" x14ac:dyDescent="0.2">
      <c r="B68" s="81" t="s">
        <v>122</v>
      </c>
      <c r="C68" s="76"/>
      <c r="D68" s="76"/>
      <c r="E68" s="76"/>
      <c r="F68" s="76"/>
      <c r="G68" s="76"/>
      <c r="H68" s="76"/>
      <c r="I68" s="76"/>
      <c r="J68" s="76"/>
      <c r="K68" s="76"/>
      <c r="L68" s="76"/>
      <c r="M68" s="76"/>
      <c r="N68" s="76"/>
      <c r="O68" s="76"/>
      <c r="P68" s="76"/>
      <c r="Q68" s="76"/>
      <c r="R68" s="76"/>
      <c r="S68" s="76"/>
      <c r="T68" s="76"/>
      <c r="U68" s="76"/>
      <c r="V68" s="76"/>
    </row>
    <row r="69" spans="2:29" ht="16.95" customHeight="1" x14ac:dyDescent="0.2">
      <c r="B69" s="103"/>
      <c r="C69" s="82" t="s">
        <v>123</v>
      </c>
      <c r="D69" s="76"/>
      <c r="E69" s="76"/>
      <c r="F69" s="76"/>
      <c r="G69" s="76"/>
      <c r="H69" s="76"/>
      <c r="I69" s="76"/>
      <c r="J69" s="76"/>
      <c r="K69" s="76"/>
      <c r="L69" s="76"/>
      <c r="M69" s="76"/>
      <c r="N69" s="76"/>
      <c r="O69" s="76"/>
      <c r="P69" s="76"/>
      <c r="Q69" s="76"/>
      <c r="R69" s="76"/>
      <c r="S69" s="76"/>
      <c r="T69" s="76"/>
      <c r="U69" s="76"/>
      <c r="V69" s="76"/>
      <c r="Z69" s="76"/>
      <c r="AA69" s="76"/>
      <c r="AB69" s="76"/>
      <c r="AC69" s="76"/>
    </row>
    <row r="70" spans="2:29" ht="16.95" customHeight="1" x14ac:dyDescent="0.2">
      <c r="B70" s="103"/>
      <c r="C70" s="76"/>
      <c r="D70" s="74" t="s">
        <v>124</v>
      </c>
      <c r="E70" s="82" t="s">
        <v>125</v>
      </c>
      <c r="F70" s="76"/>
      <c r="G70" s="76"/>
      <c r="H70" s="76"/>
      <c r="I70" s="76"/>
      <c r="J70" s="76"/>
      <c r="K70" s="76"/>
      <c r="L70" s="76"/>
      <c r="M70" s="76"/>
      <c r="N70" s="76"/>
      <c r="O70" s="76"/>
      <c r="P70" s="76"/>
      <c r="Q70" s="76"/>
      <c r="R70" s="76"/>
      <c r="S70" s="76"/>
      <c r="T70" s="76"/>
      <c r="U70" s="76"/>
      <c r="V70" s="76"/>
    </row>
    <row r="71" spans="2:29" ht="16.95" customHeight="1" x14ac:dyDescent="0.2">
      <c r="B71" s="103"/>
      <c r="D71" s="82" t="s">
        <v>106</v>
      </c>
      <c r="E71" s="103" t="s">
        <v>126</v>
      </c>
      <c r="F71" s="76"/>
      <c r="G71" s="76"/>
      <c r="H71" s="286">
        <v>0.375</v>
      </c>
      <c r="I71" s="289"/>
      <c r="J71" s="74" t="s">
        <v>109</v>
      </c>
      <c r="K71" s="286">
        <v>0.73958333333333337</v>
      </c>
      <c r="L71" s="289"/>
      <c r="M71" s="76"/>
      <c r="N71" s="82" t="s">
        <v>127</v>
      </c>
      <c r="O71" s="103"/>
      <c r="P71" s="103"/>
      <c r="Q71" s="103"/>
      <c r="R71" s="82" t="s">
        <v>128</v>
      </c>
      <c r="S71" s="76"/>
      <c r="T71" s="76"/>
      <c r="U71" s="76"/>
      <c r="V71" s="76"/>
      <c r="W71" s="76"/>
    </row>
    <row r="72" spans="2:29" ht="16.95" customHeight="1" x14ac:dyDescent="0.2">
      <c r="B72" s="103"/>
      <c r="C72" s="76"/>
      <c r="E72" s="82" t="s">
        <v>129</v>
      </c>
      <c r="F72" s="76"/>
      <c r="G72" s="76"/>
      <c r="H72" s="76"/>
      <c r="I72" s="76"/>
      <c r="J72" s="76"/>
      <c r="K72" s="76"/>
      <c r="L72" s="76"/>
      <c r="M72" s="76"/>
      <c r="N72" s="76"/>
      <c r="O72" s="76"/>
      <c r="P72" s="76"/>
      <c r="Q72" s="76"/>
      <c r="R72" s="76"/>
      <c r="S72" s="76"/>
      <c r="T72" s="76"/>
      <c r="U72" s="76"/>
      <c r="V72" s="76"/>
    </row>
    <row r="73" spans="2:29" ht="16.95" customHeight="1" x14ac:dyDescent="0.2">
      <c r="B73" s="103"/>
      <c r="C73" s="76"/>
      <c r="E73" s="82"/>
      <c r="F73" s="76"/>
      <c r="G73" s="76"/>
      <c r="H73" s="76"/>
      <c r="I73" s="76"/>
      <c r="J73" s="76"/>
      <c r="K73" s="76"/>
      <c r="L73" s="76"/>
      <c r="M73" s="76"/>
      <c r="N73" s="76"/>
      <c r="O73" s="76"/>
      <c r="P73" s="76"/>
      <c r="Q73" s="76"/>
      <c r="R73" s="76"/>
      <c r="S73" s="76"/>
      <c r="T73" s="76"/>
      <c r="U73" s="76"/>
      <c r="V73" s="76"/>
    </row>
    <row r="74" spans="2:29" ht="16.95" customHeight="1" x14ac:dyDescent="0.2">
      <c r="B74" s="76"/>
      <c r="C74" s="82" t="s">
        <v>130</v>
      </c>
      <c r="D74" s="76"/>
      <c r="E74" s="76"/>
      <c r="F74" s="76"/>
      <c r="G74" s="76"/>
      <c r="H74" s="76"/>
      <c r="I74" s="76"/>
      <c r="J74" s="76"/>
      <c r="K74" s="76"/>
      <c r="L74" s="76"/>
      <c r="M74" s="76"/>
      <c r="N74" s="76"/>
      <c r="O74" s="76"/>
      <c r="P74" s="76"/>
      <c r="Q74" s="76"/>
      <c r="R74" s="76"/>
      <c r="S74" s="76"/>
      <c r="T74" s="76"/>
      <c r="U74" s="76"/>
      <c r="V74" s="76"/>
    </row>
    <row r="75" spans="2:29" ht="16.95" customHeight="1" x14ac:dyDescent="0.2">
      <c r="B75" s="76"/>
      <c r="D75" s="74" t="s">
        <v>124</v>
      </c>
      <c r="E75" s="82" t="s">
        <v>131</v>
      </c>
      <c r="F75" s="76"/>
      <c r="G75" s="76"/>
      <c r="H75" s="76"/>
      <c r="I75" s="76"/>
      <c r="J75" s="76"/>
      <c r="K75" s="76"/>
      <c r="L75" s="76"/>
      <c r="M75" s="76"/>
      <c r="N75" s="76"/>
      <c r="O75" s="76"/>
      <c r="P75" s="76"/>
      <c r="Q75" s="103"/>
      <c r="R75" s="76"/>
      <c r="S75" s="76"/>
      <c r="T75" s="82"/>
      <c r="U75" s="76"/>
      <c r="V75" s="76"/>
    </row>
    <row r="76" spans="2:29" ht="16.95" customHeight="1" x14ac:dyDescent="0.2">
      <c r="B76" s="76"/>
      <c r="C76" s="76"/>
      <c r="D76" s="82" t="s">
        <v>106</v>
      </c>
      <c r="E76" s="103" t="s">
        <v>126</v>
      </c>
      <c r="F76" s="76"/>
      <c r="G76" s="76"/>
      <c r="H76" s="286">
        <v>0.375</v>
      </c>
      <c r="I76" s="289"/>
      <c r="J76" s="74" t="s">
        <v>109</v>
      </c>
      <c r="K76" s="286">
        <v>0.73958333333333337</v>
      </c>
      <c r="L76" s="289"/>
      <c r="M76" s="76"/>
      <c r="N76" s="82" t="s">
        <v>127</v>
      </c>
      <c r="O76" s="103"/>
      <c r="P76" s="103"/>
      <c r="Q76" s="103"/>
      <c r="R76" s="82" t="s">
        <v>132</v>
      </c>
      <c r="S76" s="76"/>
      <c r="T76" s="76"/>
      <c r="U76" s="76"/>
      <c r="V76" s="76"/>
      <c r="W76" s="76"/>
    </row>
    <row r="77" spans="2:29" ht="16.95" customHeight="1" x14ac:dyDescent="0.2">
      <c r="B77" s="76"/>
      <c r="C77" s="76"/>
      <c r="E77" s="82" t="s">
        <v>133</v>
      </c>
      <c r="F77" s="76"/>
      <c r="G77" s="76"/>
      <c r="H77" s="76"/>
      <c r="I77" s="76"/>
      <c r="J77" s="76"/>
      <c r="K77" s="76"/>
      <c r="L77" s="76"/>
      <c r="M77" s="76"/>
      <c r="N77" s="76"/>
      <c r="O77" s="76"/>
      <c r="P77" s="76"/>
      <c r="Q77" s="76"/>
      <c r="R77" s="76"/>
      <c r="S77" s="76"/>
      <c r="T77" s="76"/>
      <c r="U77" s="76"/>
      <c r="V77" s="76"/>
    </row>
    <row r="78" spans="2:29" ht="16.95" customHeight="1" x14ac:dyDescent="0.2">
      <c r="B78" s="76"/>
      <c r="C78" s="76"/>
      <c r="D78" s="82" t="s">
        <v>106</v>
      </c>
      <c r="E78" s="103" t="s">
        <v>126</v>
      </c>
      <c r="F78" s="76"/>
      <c r="G78" s="76"/>
      <c r="H78" s="286">
        <v>0.38541666666666669</v>
      </c>
      <c r="I78" s="289"/>
      <c r="J78" s="74" t="s">
        <v>109</v>
      </c>
      <c r="K78" s="286">
        <v>0.75</v>
      </c>
      <c r="L78" s="289"/>
      <c r="M78" s="76"/>
      <c r="N78" s="82" t="s">
        <v>127</v>
      </c>
      <c r="O78" s="103"/>
      <c r="P78" s="103"/>
      <c r="Q78" s="103"/>
      <c r="R78" s="82" t="s">
        <v>128</v>
      </c>
      <c r="S78" s="76"/>
      <c r="T78" s="76"/>
      <c r="U78" s="76"/>
      <c r="V78" s="76"/>
      <c r="W78" s="76"/>
    </row>
    <row r="79" spans="2:29" ht="16.95" customHeight="1" x14ac:dyDescent="0.2">
      <c r="B79" s="76"/>
      <c r="C79" s="76"/>
      <c r="E79" s="82" t="s">
        <v>133</v>
      </c>
      <c r="F79" s="76"/>
      <c r="G79" s="76"/>
      <c r="H79" s="76"/>
      <c r="I79" s="76"/>
      <c r="J79" s="76"/>
      <c r="K79" s="76"/>
      <c r="L79" s="76"/>
      <c r="M79" s="76"/>
      <c r="N79" s="76"/>
      <c r="O79" s="76"/>
      <c r="P79" s="76"/>
      <c r="Q79" s="76"/>
      <c r="R79" s="76"/>
      <c r="S79" s="76"/>
      <c r="T79" s="76"/>
      <c r="U79" s="76"/>
      <c r="V79" s="76"/>
    </row>
    <row r="80" spans="2:29" ht="16.95" customHeight="1" x14ac:dyDescent="0.2">
      <c r="B80" s="76"/>
      <c r="C80" s="76"/>
      <c r="E80" s="82"/>
      <c r="F80" s="76"/>
      <c r="G80" s="76"/>
      <c r="H80" s="76"/>
      <c r="I80" s="76"/>
      <c r="J80" s="76"/>
      <c r="K80" s="76"/>
      <c r="L80" s="76"/>
      <c r="M80" s="76"/>
      <c r="N80" s="76"/>
      <c r="O80" s="76"/>
      <c r="P80" s="76"/>
      <c r="Q80" s="76"/>
      <c r="R80" s="76"/>
      <c r="S80" s="76"/>
      <c r="T80" s="76"/>
      <c r="U80" s="76"/>
      <c r="V80" s="76"/>
    </row>
    <row r="81" spans="2:22" ht="16.95" customHeight="1" x14ac:dyDescent="0.2">
      <c r="B81" s="76"/>
      <c r="C81" s="82" t="s">
        <v>134</v>
      </c>
      <c r="D81" s="76"/>
      <c r="E81" s="76"/>
      <c r="F81" s="76"/>
      <c r="G81" s="76"/>
      <c r="H81" s="76"/>
      <c r="I81" s="76"/>
      <c r="J81" s="76"/>
      <c r="K81" s="76"/>
      <c r="L81" s="76"/>
      <c r="M81" s="76"/>
      <c r="N81" s="76"/>
      <c r="O81" s="76"/>
      <c r="P81" s="76"/>
      <c r="Q81" s="76"/>
      <c r="R81" s="76"/>
      <c r="S81" s="76"/>
      <c r="T81" s="76"/>
      <c r="U81" s="76"/>
      <c r="V81" s="76"/>
    </row>
    <row r="82" spans="2:22" ht="16.95" customHeight="1" x14ac:dyDescent="0.2">
      <c r="B82" s="76"/>
      <c r="D82" s="82" t="s">
        <v>106</v>
      </c>
      <c r="E82" s="82" t="s">
        <v>135</v>
      </c>
      <c r="F82" s="76"/>
      <c r="G82" s="76"/>
      <c r="H82" s="76"/>
      <c r="I82" s="76"/>
      <c r="J82" s="76"/>
      <c r="K82" s="76"/>
      <c r="L82" s="76"/>
      <c r="M82" s="76"/>
      <c r="N82" s="76"/>
      <c r="O82" s="76"/>
      <c r="P82" s="76"/>
      <c r="Q82" s="76"/>
      <c r="R82" s="76"/>
      <c r="S82" s="76"/>
      <c r="T82" s="76"/>
      <c r="U82" s="76"/>
      <c r="V82" s="76"/>
    </row>
    <row r="83" spans="2:22" ht="16.95" customHeight="1" x14ac:dyDescent="0.2">
      <c r="B83" s="76"/>
      <c r="D83" s="76"/>
      <c r="E83" s="82" t="s">
        <v>136</v>
      </c>
      <c r="F83" s="76"/>
      <c r="G83" s="76"/>
      <c r="H83" s="76"/>
      <c r="I83" s="76"/>
      <c r="J83" s="76"/>
      <c r="K83" s="76"/>
      <c r="L83" s="76"/>
      <c r="M83" s="76"/>
      <c r="N83" s="76"/>
      <c r="O83" s="76"/>
      <c r="P83" s="76"/>
      <c r="Q83" s="76"/>
      <c r="R83" s="76"/>
      <c r="S83" s="76"/>
      <c r="T83" s="76"/>
      <c r="U83" s="76"/>
      <c r="V83" s="76"/>
    </row>
    <row r="84" spans="2:22" ht="16.95" customHeight="1" x14ac:dyDescent="0.2">
      <c r="B84" s="76"/>
      <c r="D84" s="76"/>
      <c r="E84" s="82"/>
      <c r="F84" s="76"/>
      <c r="G84" s="76"/>
      <c r="H84" s="76"/>
      <c r="I84" s="76"/>
      <c r="J84" s="76"/>
      <c r="K84" s="76"/>
      <c r="L84" s="76"/>
      <c r="M84" s="76"/>
      <c r="N84" s="76"/>
      <c r="O84" s="76"/>
      <c r="P84" s="76"/>
      <c r="Q84" s="76"/>
      <c r="R84" s="76"/>
      <c r="S84" s="76"/>
      <c r="T84" s="76"/>
      <c r="U84" s="76"/>
      <c r="V84" s="76"/>
    </row>
    <row r="85" spans="2:22" ht="16.95" customHeight="1" x14ac:dyDescent="0.2">
      <c r="B85" s="76"/>
      <c r="C85" s="81" t="s">
        <v>137</v>
      </c>
      <c r="D85" s="76"/>
      <c r="E85" s="76"/>
      <c r="F85" s="76"/>
      <c r="G85" s="76"/>
      <c r="H85" s="76"/>
      <c r="I85" s="76"/>
      <c r="J85" s="76"/>
      <c r="K85" s="76"/>
      <c r="L85" s="76"/>
      <c r="M85" s="76"/>
      <c r="N85" s="76"/>
      <c r="O85" s="76"/>
      <c r="P85" s="76"/>
      <c r="Q85" s="76"/>
      <c r="R85" s="76"/>
      <c r="S85" s="76"/>
      <c r="T85" s="76"/>
      <c r="U85" s="76"/>
      <c r="V85" s="76"/>
    </row>
    <row r="86" spans="2:22" ht="16.95" customHeight="1" x14ac:dyDescent="0.2">
      <c r="B86" s="76"/>
      <c r="D86" s="82" t="s">
        <v>138</v>
      </c>
      <c r="E86" s="76"/>
      <c r="F86" s="76"/>
      <c r="G86" s="76"/>
      <c r="H86" s="76"/>
      <c r="I86" s="76"/>
      <c r="J86" s="76"/>
      <c r="K86" s="76"/>
      <c r="L86" s="76"/>
      <c r="M86" s="76"/>
      <c r="N86" s="76"/>
      <c r="O86" s="76"/>
      <c r="P86" s="76"/>
      <c r="Q86" s="76"/>
      <c r="R86" s="76"/>
      <c r="S86" s="76"/>
      <c r="T86" s="76"/>
      <c r="U86" s="76"/>
      <c r="V86" s="76"/>
    </row>
    <row r="87" spans="2:22" ht="16.95" customHeight="1" x14ac:dyDescent="0.2">
      <c r="B87" s="76"/>
      <c r="E87" s="82" t="s">
        <v>139</v>
      </c>
      <c r="F87" s="76"/>
      <c r="G87" s="76"/>
      <c r="H87" s="76"/>
      <c r="I87" s="76"/>
      <c r="J87" s="76"/>
      <c r="K87" s="76"/>
      <c r="L87" s="76"/>
      <c r="M87" s="76"/>
      <c r="N87" s="76"/>
      <c r="O87" s="76"/>
      <c r="P87" s="76"/>
      <c r="Q87" s="76"/>
      <c r="R87" s="76"/>
      <c r="S87" s="76"/>
      <c r="T87" s="76"/>
      <c r="U87" s="76"/>
      <c r="V87" s="76"/>
    </row>
    <row r="88" spans="2:22" ht="16.95" customHeight="1" x14ac:dyDescent="0.2">
      <c r="B88" s="76"/>
      <c r="E88" s="82" t="s">
        <v>140</v>
      </c>
      <c r="F88" s="76"/>
      <c r="G88" s="76"/>
      <c r="H88" s="76"/>
      <c r="I88" s="76"/>
      <c r="J88" s="76"/>
      <c r="K88" s="76"/>
      <c r="L88" s="76"/>
      <c r="M88" s="76"/>
      <c r="N88" s="76"/>
      <c r="O88" s="76"/>
      <c r="P88" s="76"/>
      <c r="Q88" s="76"/>
      <c r="R88" s="76"/>
      <c r="S88" s="76"/>
      <c r="T88" s="76"/>
      <c r="U88" s="76"/>
      <c r="V88" s="76"/>
    </row>
    <row r="89" spans="2:22" x14ac:dyDescent="0.2">
      <c r="B89" s="76"/>
      <c r="C89" s="76"/>
      <c r="D89" s="76"/>
      <c r="E89" s="76"/>
      <c r="F89" s="76"/>
      <c r="G89" s="76"/>
      <c r="H89" s="76"/>
      <c r="I89" s="76"/>
      <c r="J89" s="76"/>
      <c r="K89" s="76"/>
      <c r="L89" s="76"/>
      <c r="M89" s="76"/>
      <c r="N89" s="76"/>
      <c r="O89" s="76"/>
      <c r="P89" s="76"/>
      <c r="Q89" s="76"/>
      <c r="R89" s="76"/>
      <c r="S89" s="76"/>
      <c r="T89" s="76"/>
      <c r="U89" s="76"/>
      <c r="V89" s="76"/>
    </row>
    <row r="90" spans="2:22" x14ac:dyDescent="0.2">
      <c r="B90" s="76"/>
      <c r="C90" s="76"/>
      <c r="D90" s="76"/>
      <c r="E90" s="76"/>
      <c r="F90" s="76"/>
      <c r="G90" s="76"/>
      <c r="H90" s="76"/>
      <c r="I90" s="76"/>
      <c r="J90" s="76"/>
      <c r="K90" s="76"/>
      <c r="L90" s="76"/>
      <c r="M90" s="76"/>
      <c r="N90" s="76"/>
      <c r="O90" s="76"/>
      <c r="P90" s="76"/>
      <c r="Q90" s="76"/>
      <c r="R90" s="76"/>
      <c r="S90" s="76"/>
      <c r="T90" s="76"/>
      <c r="U90" s="76"/>
      <c r="V90" s="76"/>
    </row>
  </sheetData>
  <protectedRanges>
    <protectedRange sqref="AL5" name="基本時間"/>
  </protectedRanges>
  <mergeCells count="101">
    <mergeCell ref="H76:I76"/>
    <mergeCell ref="K76:L76"/>
    <mergeCell ref="H78:I78"/>
    <mergeCell ref="K78:L78"/>
    <mergeCell ref="G61:H61"/>
    <mergeCell ref="J61:K61"/>
    <mergeCell ref="G62:H62"/>
    <mergeCell ref="J62:K62"/>
    <mergeCell ref="H71:I71"/>
    <mergeCell ref="K71:L71"/>
    <mergeCell ref="C24:F24"/>
    <mergeCell ref="G24:J24"/>
    <mergeCell ref="K24:L24"/>
    <mergeCell ref="C25:F25"/>
    <mergeCell ref="G25:J25"/>
    <mergeCell ref="K25:L25"/>
    <mergeCell ref="J60:K60"/>
    <mergeCell ref="B47:C47"/>
    <mergeCell ref="G56:H56"/>
    <mergeCell ref="J56:K56"/>
    <mergeCell ref="G57:H57"/>
    <mergeCell ref="J57:K57"/>
    <mergeCell ref="G58:H58"/>
    <mergeCell ref="J58:K58"/>
    <mergeCell ref="G60:H60"/>
    <mergeCell ref="AL9:AN9"/>
    <mergeCell ref="G10:J10"/>
    <mergeCell ref="K10:L10"/>
    <mergeCell ref="M10:P10"/>
    <mergeCell ref="AL10:AN10"/>
    <mergeCell ref="D4:O4"/>
    <mergeCell ref="U4:X4"/>
    <mergeCell ref="Y4:AB4"/>
    <mergeCell ref="AL4:AN4"/>
    <mergeCell ref="C5:F5"/>
    <mergeCell ref="G5:J5"/>
    <mergeCell ref="K5:L5"/>
    <mergeCell ref="AL5:AN6"/>
    <mergeCell ref="U5:X5"/>
    <mergeCell ref="Y5:AB5"/>
    <mergeCell ref="C6:F6"/>
    <mergeCell ref="G6:J6"/>
    <mergeCell ref="K6:L6"/>
    <mergeCell ref="C7:F7"/>
    <mergeCell ref="G7:J7"/>
    <mergeCell ref="K7:L7"/>
    <mergeCell ref="C8:F8"/>
    <mergeCell ref="G8:J8"/>
    <mergeCell ref="K8:L8"/>
    <mergeCell ref="U15:Y15"/>
    <mergeCell ref="AL15:AN15"/>
    <mergeCell ref="AL16:AN16"/>
    <mergeCell ref="AL17:AN17"/>
    <mergeCell ref="AL18:AN18"/>
    <mergeCell ref="AL11:AN11"/>
    <mergeCell ref="AL12:AN12"/>
    <mergeCell ref="AL13:AN13"/>
    <mergeCell ref="C14:F14"/>
    <mergeCell ref="G14:J14"/>
    <mergeCell ref="K14:L14"/>
    <mergeCell ref="AL14:AN14"/>
    <mergeCell ref="C15:F15"/>
    <mergeCell ref="G15:J15"/>
    <mergeCell ref="K15:L15"/>
    <mergeCell ref="C16:F16"/>
    <mergeCell ref="G16:J16"/>
    <mergeCell ref="K16:L16"/>
    <mergeCell ref="C17:F17"/>
    <mergeCell ref="G17:J17"/>
    <mergeCell ref="K17:L17"/>
    <mergeCell ref="C23:F23"/>
    <mergeCell ref="G23:J23"/>
    <mergeCell ref="K23:L23"/>
    <mergeCell ref="AL23:AN23"/>
    <mergeCell ref="G19:J19"/>
    <mergeCell ref="K19:L19"/>
    <mergeCell ref="M19:P19"/>
    <mergeCell ref="AL19:AN19"/>
    <mergeCell ref="AL20:AN20"/>
    <mergeCell ref="AL24:AN24"/>
    <mergeCell ref="AL25:AN25"/>
    <mergeCell ref="AL26:AN26"/>
    <mergeCell ref="G27:J27"/>
    <mergeCell ref="K27:L27"/>
    <mergeCell ref="M27:P27"/>
    <mergeCell ref="AL27:AN27"/>
    <mergeCell ref="AL21:AN21"/>
    <mergeCell ref="AL22:AN22"/>
    <mergeCell ref="AL38:AN38"/>
    <mergeCell ref="AL39:AN39"/>
    <mergeCell ref="AL40:AN40"/>
    <mergeCell ref="AL33:AN33"/>
    <mergeCell ref="AL34:AN34"/>
    <mergeCell ref="AL35:AN35"/>
    <mergeCell ref="AL36:AN36"/>
    <mergeCell ref="AL37:AN37"/>
    <mergeCell ref="AL28:AN28"/>
    <mergeCell ref="AL29:AN29"/>
    <mergeCell ref="AL30:AN30"/>
    <mergeCell ref="AL31:AN31"/>
    <mergeCell ref="AL32:AN32"/>
  </mergeCells>
  <phoneticPr fontId="2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※変更禁止</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nonaka</dc:creator>
  <cp:lastModifiedBy>臼井淳一</cp:lastModifiedBy>
  <cp:lastPrinted>2022-09-06T06:18:32Z</cp:lastPrinted>
  <dcterms:created xsi:type="dcterms:W3CDTF">2010-07-09T04:26:24Z</dcterms:created>
  <dcterms:modified xsi:type="dcterms:W3CDTF">2022-11-22T11:37:49Z</dcterms:modified>
</cp:coreProperties>
</file>